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2021-2027\IEVIESANAS_PROGRESA_ANALIZE\1.Maksājumu prognozes\04_2025.gads\04_Izpilde\03_Marts\"/>
    </mc:Choice>
  </mc:AlternateContent>
  <xr:revisionPtr revIDLastSave="0" documentId="13_ncr:1_{252EE14B-28C4-4FA6-97FB-56D41D16A5FC}" xr6:coauthVersionLast="47" xr6:coauthVersionMax="47" xr10:uidLastSave="{00000000-0000-0000-0000-000000000000}"/>
  <bookViews>
    <workbookView xWindow="-110" yWindow="-110" windowWidth="38620" windowHeight="21100" firstSheet="1" activeTab="1" xr2:uid="{00000000-000D-0000-FFFF-FFFF00000000}"/>
  </bookViews>
  <sheets>
    <sheet name="01_FMZINp6_maks-budzets_AI" sheetId="2" state="hidden" r:id="rId1"/>
    <sheet name="ES fondi 21-27_maksājumi" sheetId="3" r:id="rId2"/>
  </sheets>
  <definedNames>
    <definedName name="___________xlnm.Print_Area_1">#REF!</definedName>
    <definedName name="___________xlnm.Print_Area_2">#REF!</definedName>
    <definedName name="___________xlnm.Print_Area_3">#REF!</definedName>
    <definedName name="___________xlnm.Print_Titles_1">#REF!</definedName>
    <definedName name="__________xlnm.Print_Area_1">#REF!</definedName>
    <definedName name="__________xlnm.Print_Area_2">#REF!</definedName>
    <definedName name="__________xlnm.Print_Area_3">#REF!</definedName>
    <definedName name="__________xlnm.Print_Titles_1">#REF!</definedName>
    <definedName name="_________xlnm.Print_Area_2">#REF!</definedName>
    <definedName name="_________xlnm.Print_Area_3">#REF!</definedName>
    <definedName name="________xlnm.Print_Area_2">#REF!</definedName>
    <definedName name="________xlnm.Print_Area_3">#REF!</definedName>
    <definedName name="_______xlnm.Print_Area_2">#REF!</definedName>
    <definedName name="_______xlnm.Print_Area_3">#REF!</definedName>
    <definedName name="______xlnm.Print_Area_1">#REF!</definedName>
    <definedName name="______xlnm.Print_Area_2">#REF!</definedName>
    <definedName name="______xlnm.Print_Area_3">#REF!</definedName>
    <definedName name="______xlnm.Print_Titles_1">#REF!</definedName>
    <definedName name="_____xlnm.Print_Area_1">#REF!</definedName>
    <definedName name="_____xlnm.Print_Area_2">#REF!</definedName>
    <definedName name="_____xlnm.Print_Area_3">#REF!</definedName>
    <definedName name="_____xlnm.Print_Titles_1">#REF!</definedName>
    <definedName name="____xlnm.Print_Area_1">#REF!</definedName>
    <definedName name="____xlnm.Print_Area_2">#REF!</definedName>
    <definedName name="____xlnm.Print_Area_3">#REF!</definedName>
    <definedName name="____xlnm.Print_Titles_1">#REF!</definedName>
    <definedName name="___xlnm.Print_Area_1">#REF!</definedName>
    <definedName name="___xlnm.Print_Area_2">#REF!</definedName>
    <definedName name="___xlnm.Print_Area_3">#REF!</definedName>
    <definedName name="___xlnm.Print_Titles_1">#REF!</definedName>
    <definedName name="__xlnm.Print_Area_1">#REF!</definedName>
    <definedName name="__xlnm.Print_Area_2">#REF!</definedName>
    <definedName name="__xlnm.Print_Area_3">#REF!</definedName>
    <definedName name="__xlnm.Print_Titles_1">#REF!</definedName>
    <definedName name="_xlnm._FilterDatabase" localSheetId="0" hidden="1">'01_FMZINp6_maks-budzets_AI'!$A$13:$O$250</definedName>
    <definedName name="_xlnm._FilterDatabase" localSheetId="1" hidden="1">'ES fondi 21-27_maksājumi'!$A$27:$AY$262</definedName>
    <definedName name="_ftn1" localSheetId="0">'01_FMZINp6_maks-budzets_AI'!#REF!</definedName>
    <definedName name="_ftn1" localSheetId="1">'ES fondi 21-27_maksājumi'!#REF!</definedName>
    <definedName name="_ftn2" localSheetId="0">'01_FMZINp6_maks-budzets_AI'!#REF!</definedName>
    <definedName name="_ftn2" localSheetId="1">'ES fondi 21-27_maksājumi'!#REF!</definedName>
    <definedName name="_ftnref1" localSheetId="0">'01_FMZINp6_maks-budzets_AI'!#REF!</definedName>
    <definedName name="_ftnref1" localSheetId="1">'ES fondi 21-27_maksājumi'!#REF!</definedName>
    <definedName name="_ftnref2" localSheetId="0">'01_FMZINp6_maks-budzets_AI'!#REF!</definedName>
    <definedName name="_ftnref2" localSheetId="1">'ES fondi 21-27_maksājumi'!#REF!</definedName>
    <definedName name="dfhdgf">#REF!</definedName>
    <definedName name="dhdfhdfg">#REF!</definedName>
    <definedName name="dhfgsdfds">#REF!</definedName>
    <definedName name="drtre">#REF!</definedName>
    <definedName name="Excel_BuiltIn_Print_Titles">#REF!</definedName>
    <definedName name="Excel_BuiltIn_Print_Titles_1">#REF!</definedName>
    <definedName name="fr">#REF!</definedName>
    <definedName name="fsdf">#REF!</definedName>
    <definedName name="gh">#REF!</definedName>
    <definedName name="ghkj">#REF!</definedName>
    <definedName name="gjhgghj">#REF!</definedName>
    <definedName name="gjk">#REF!</definedName>
    <definedName name="jhf">#REF!</definedName>
    <definedName name="kopa">#REF!</definedName>
    <definedName name="oiu">#REF!</definedName>
    <definedName name="Pr.Nr">#REF!</definedName>
    <definedName name="_xlnm.Print_Area" localSheetId="1">'ES fondi 21-27_maksājumi'!$B$1:$AR$265</definedName>
    <definedName name="_xlnm.Print_Titles" localSheetId="0">'01_FMZINp6_maks-budzets_AI'!$5:$6</definedName>
    <definedName name="_xlnm.Print_Titles" localSheetId="1">'ES fondi 21-27_maksājumi'!$19:$20</definedName>
    <definedName name="qw">#REF!</definedName>
    <definedName name="retret">#REF!</definedName>
    <definedName name="rrt">#REF!</definedName>
    <definedName name="rt">#REF!</definedName>
    <definedName name="rty">#REF!</definedName>
    <definedName name="ryyu">#REF!</definedName>
    <definedName name="SAMP_kārt">#REF!</definedName>
    <definedName name="sdf">#REF!</definedName>
    <definedName name="sdgfdhgfh">#REF!</definedName>
    <definedName name="sdgfsdg">#REF!</definedName>
    <definedName name="sg">#REF!</definedName>
    <definedName name="sghfsdg">#REF!</definedName>
    <definedName name="staat">#REF!</definedName>
    <definedName name="Stat">#REF!</definedName>
    <definedName name="Statuss">#REF!</definedName>
    <definedName name="uru">#REF!</definedName>
    <definedName name="veiktomaks">#REF!</definedName>
    <definedName name="vfdsvdf">#REF!</definedName>
    <definedName name="wert">#REF!</definedName>
    <definedName name="xcvbc">#REF!</definedName>
    <definedName name="yjjhg">#REF!</definedName>
    <definedName name="ytuytuty">#REF!</definedName>
    <definedName name="Z_81EB1DB6_89AB_4045_90FA_EF2BA7E792F9_.wvu.PrintArea">#REF!</definedName>
    <definedName name="Z_F1F489B9_0F61_4F1F_A151_75EF77465344_.wvu.PrintArea">#REF!</definedName>
    <definedName name="Z_F1F489B9_0F61_4F1F_A151_75EF77465344_.wvu.PrintTit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6" i="3" l="1"/>
  <c r="AD8" i="3"/>
  <c r="AD9" i="3"/>
  <c r="AD10" i="3"/>
  <c r="AD11" i="3"/>
  <c r="AD12" i="3"/>
  <c r="AD13" i="3"/>
  <c r="AD14" i="3"/>
  <c r="AD15" i="3"/>
  <c r="AD16" i="3"/>
  <c r="AD17" i="3"/>
  <c r="AD18" i="3"/>
  <c r="AD7" i="3"/>
  <c r="AB28" i="3"/>
  <c r="AC28" i="3" s="1"/>
  <c r="AA28" i="3"/>
  <c r="Z7" i="3"/>
  <c r="AB7" i="3" s="1"/>
  <c r="AC7" i="3" s="1"/>
  <c r="Z12" i="3"/>
  <c r="AA12" i="3" s="1"/>
  <c r="Z8" i="3"/>
  <c r="AB8" i="3" s="1"/>
  <c r="AC8" i="3" s="1"/>
  <c r="Z9" i="3"/>
  <c r="AB9" i="3" s="1"/>
  <c r="AC9" i="3" s="1"/>
  <c r="Z10" i="3"/>
  <c r="Z11" i="3"/>
  <c r="AB11" i="3" s="1"/>
  <c r="AC11" i="3" s="1"/>
  <c r="Z13" i="3"/>
  <c r="AB13" i="3" s="1"/>
  <c r="AC13" i="3" s="1"/>
  <c r="Z14" i="3"/>
  <c r="Z15" i="3"/>
  <c r="AB15" i="3" s="1"/>
  <c r="AC15" i="3" s="1"/>
  <c r="Z16" i="3"/>
  <c r="AA16" i="3" s="1"/>
  <c r="Z17" i="3"/>
  <c r="AA17" i="3" s="1"/>
  <c r="Z18" i="3"/>
  <c r="AR29" i="3"/>
  <c r="AR30" i="3"/>
  <c r="AR31" i="3"/>
  <c r="AR32" i="3"/>
  <c r="AR33" i="3"/>
  <c r="AR34" i="3"/>
  <c r="AR35" i="3"/>
  <c r="AR36" i="3"/>
  <c r="AR37" i="3"/>
  <c r="AR38" i="3"/>
  <c r="AR39" i="3"/>
  <c r="AR40" i="3"/>
  <c r="AR41" i="3"/>
  <c r="AR42" i="3"/>
  <c r="AR43" i="3"/>
  <c r="AR44" i="3"/>
  <c r="AR45" i="3"/>
  <c r="AR46" i="3"/>
  <c r="AR47" i="3"/>
  <c r="AR48" i="3"/>
  <c r="AR49" i="3"/>
  <c r="AR50" i="3"/>
  <c r="AR51" i="3"/>
  <c r="AR52" i="3"/>
  <c r="AR53" i="3"/>
  <c r="AR54" i="3"/>
  <c r="AR55" i="3"/>
  <c r="AR56" i="3"/>
  <c r="AR57" i="3"/>
  <c r="AR58" i="3"/>
  <c r="AR59" i="3"/>
  <c r="AR60" i="3"/>
  <c r="AR61" i="3"/>
  <c r="AR62" i="3"/>
  <c r="AR63" i="3"/>
  <c r="AR64" i="3"/>
  <c r="AR65" i="3"/>
  <c r="AR66" i="3"/>
  <c r="AR67" i="3"/>
  <c r="AR68" i="3"/>
  <c r="AR69" i="3"/>
  <c r="AR70" i="3"/>
  <c r="AR71" i="3"/>
  <c r="AR72" i="3"/>
  <c r="AR73" i="3"/>
  <c r="AR74" i="3"/>
  <c r="AR75" i="3"/>
  <c r="AR76" i="3"/>
  <c r="AR77" i="3"/>
  <c r="AR78" i="3"/>
  <c r="AR79" i="3"/>
  <c r="AR80" i="3"/>
  <c r="AR81" i="3"/>
  <c r="AR82" i="3"/>
  <c r="AR83" i="3"/>
  <c r="AR84" i="3"/>
  <c r="AR85" i="3"/>
  <c r="AR86" i="3"/>
  <c r="AR87" i="3"/>
  <c r="AR88" i="3"/>
  <c r="AR89" i="3"/>
  <c r="AR90" i="3"/>
  <c r="AR91" i="3"/>
  <c r="AR92" i="3"/>
  <c r="AR93" i="3"/>
  <c r="AR94" i="3"/>
  <c r="AR95" i="3"/>
  <c r="AR96" i="3"/>
  <c r="AR97" i="3"/>
  <c r="AR98" i="3"/>
  <c r="AR99" i="3"/>
  <c r="AR100" i="3"/>
  <c r="AR101" i="3"/>
  <c r="AR102" i="3"/>
  <c r="AR103" i="3"/>
  <c r="AR104" i="3"/>
  <c r="AR105" i="3"/>
  <c r="AR106" i="3"/>
  <c r="AR107" i="3"/>
  <c r="AR108" i="3"/>
  <c r="AR109" i="3"/>
  <c r="AR110" i="3"/>
  <c r="AR111" i="3"/>
  <c r="AR112" i="3"/>
  <c r="AR113" i="3"/>
  <c r="AR114" i="3"/>
  <c r="AR115" i="3"/>
  <c r="AR116" i="3"/>
  <c r="AR117" i="3"/>
  <c r="AR118" i="3"/>
  <c r="AR119" i="3"/>
  <c r="AR120" i="3"/>
  <c r="AR121" i="3"/>
  <c r="AR122" i="3"/>
  <c r="AR123" i="3"/>
  <c r="AR124" i="3"/>
  <c r="AR125" i="3"/>
  <c r="AR126" i="3"/>
  <c r="AR127" i="3"/>
  <c r="AR128" i="3"/>
  <c r="AR129" i="3"/>
  <c r="AR130" i="3"/>
  <c r="AR131" i="3"/>
  <c r="AR132" i="3"/>
  <c r="AR133" i="3"/>
  <c r="AR134" i="3"/>
  <c r="AR135" i="3"/>
  <c r="AR136" i="3"/>
  <c r="AR137" i="3"/>
  <c r="AR138" i="3"/>
  <c r="AR139" i="3"/>
  <c r="AR140" i="3"/>
  <c r="AR141" i="3"/>
  <c r="AR142" i="3"/>
  <c r="AR143" i="3"/>
  <c r="AR144" i="3"/>
  <c r="AR145" i="3"/>
  <c r="AR146" i="3"/>
  <c r="AR147" i="3"/>
  <c r="AR148" i="3"/>
  <c r="AR149" i="3"/>
  <c r="AR150" i="3"/>
  <c r="AR151" i="3"/>
  <c r="AR152" i="3"/>
  <c r="AR153" i="3"/>
  <c r="AR154" i="3"/>
  <c r="AR155" i="3"/>
  <c r="AR156" i="3"/>
  <c r="AR157" i="3"/>
  <c r="AR158" i="3"/>
  <c r="AR159" i="3"/>
  <c r="AR160" i="3"/>
  <c r="AR161" i="3"/>
  <c r="AR162" i="3"/>
  <c r="AR163" i="3"/>
  <c r="AR164" i="3"/>
  <c r="AR165" i="3"/>
  <c r="AR166" i="3"/>
  <c r="AR167" i="3"/>
  <c r="AR168" i="3"/>
  <c r="AR169" i="3"/>
  <c r="AR170" i="3"/>
  <c r="AR171" i="3"/>
  <c r="AR172" i="3"/>
  <c r="AR173" i="3"/>
  <c r="AR174" i="3"/>
  <c r="AR175" i="3"/>
  <c r="AR176" i="3"/>
  <c r="AR177" i="3"/>
  <c r="AR178" i="3"/>
  <c r="AR179" i="3"/>
  <c r="AR180" i="3"/>
  <c r="AR181" i="3"/>
  <c r="AR182" i="3"/>
  <c r="AR183" i="3"/>
  <c r="AR184" i="3"/>
  <c r="AR185" i="3"/>
  <c r="AR186" i="3"/>
  <c r="AR187" i="3"/>
  <c r="AR188" i="3"/>
  <c r="AR189" i="3"/>
  <c r="AR190" i="3"/>
  <c r="AR191" i="3"/>
  <c r="AR192" i="3"/>
  <c r="AR193" i="3"/>
  <c r="AR194" i="3"/>
  <c r="AR195" i="3"/>
  <c r="AR196" i="3"/>
  <c r="AR197" i="3"/>
  <c r="AR198" i="3"/>
  <c r="AR199" i="3"/>
  <c r="AR200" i="3"/>
  <c r="AR201" i="3"/>
  <c r="AR202" i="3"/>
  <c r="AR203" i="3"/>
  <c r="AR204" i="3"/>
  <c r="AR205" i="3"/>
  <c r="AR206" i="3"/>
  <c r="AR207" i="3"/>
  <c r="AR208" i="3"/>
  <c r="AR209" i="3"/>
  <c r="AR210" i="3"/>
  <c r="AR211" i="3"/>
  <c r="AR212" i="3"/>
  <c r="AR213" i="3"/>
  <c r="AR214" i="3"/>
  <c r="AR215" i="3"/>
  <c r="AR216" i="3"/>
  <c r="AR217" i="3"/>
  <c r="AR218" i="3"/>
  <c r="AR219" i="3"/>
  <c r="AR220" i="3"/>
  <c r="AR221" i="3"/>
  <c r="AR222" i="3"/>
  <c r="AR223" i="3"/>
  <c r="AR224" i="3"/>
  <c r="AR225" i="3"/>
  <c r="AR226" i="3"/>
  <c r="AR227" i="3"/>
  <c r="AR228" i="3"/>
  <c r="AR229" i="3"/>
  <c r="AR230" i="3"/>
  <c r="AR231" i="3"/>
  <c r="AR232" i="3"/>
  <c r="AR233" i="3"/>
  <c r="AR234" i="3"/>
  <c r="AR235" i="3"/>
  <c r="AR236" i="3"/>
  <c r="AR237" i="3"/>
  <c r="AR238" i="3"/>
  <c r="AR239" i="3"/>
  <c r="AR240" i="3"/>
  <c r="AR241" i="3"/>
  <c r="AR242" i="3"/>
  <c r="AR243" i="3"/>
  <c r="AR244" i="3"/>
  <c r="AR245" i="3"/>
  <c r="AR246" i="3"/>
  <c r="AR247" i="3"/>
  <c r="AR248" i="3"/>
  <c r="AR249" i="3"/>
  <c r="AR250" i="3"/>
  <c r="AR251" i="3"/>
  <c r="AR252" i="3"/>
  <c r="AR253" i="3"/>
  <c r="AR254" i="3"/>
  <c r="AR255" i="3"/>
  <c r="AR256" i="3"/>
  <c r="AR257" i="3"/>
  <c r="AR258" i="3"/>
  <c r="AR259" i="3"/>
  <c r="AR260" i="3"/>
  <c r="AR261" i="3"/>
  <c r="AR262" i="3"/>
  <c r="AR28" i="3"/>
  <c r="AG25" i="3"/>
  <c r="AE25" i="3"/>
  <c r="AD25" i="3"/>
  <c r="AB25" i="3"/>
  <c r="Z25" i="3"/>
  <c r="T8" i="3"/>
  <c r="T9" i="3"/>
  <c r="T10" i="3"/>
  <c r="T11" i="3"/>
  <c r="T12" i="3"/>
  <c r="T13" i="3"/>
  <c r="T14" i="3"/>
  <c r="T15" i="3"/>
  <c r="T16" i="3"/>
  <c r="T17" i="3"/>
  <c r="T18" i="3"/>
  <c r="T7" i="3"/>
  <c r="T6" i="3" s="1"/>
  <c r="U29" i="3"/>
  <c r="AE29" i="3" s="1"/>
  <c r="U30" i="3"/>
  <c r="AE30" i="3" s="1"/>
  <c r="U31" i="3"/>
  <c r="AE31" i="3" s="1"/>
  <c r="U32" i="3"/>
  <c r="AE32" i="3" s="1"/>
  <c r="U33" i="3"/>
  <c r="AE33" i="3" s="1"/>
  <c r="U34" i="3"/>
  <c r="AE34" i="3" s="1"/>
  <c r="U35" i="3"/>
  <c r="AE35" i="3" s="1"/>
  <c r="U36" i="3"/>
  <c r="AE36" i="3" s="1"/>
  <c r="U37" i="3"/>
  <c r="AE37" i="3" s="1"/>
  <c r="U38" i="3"/>
  <c r="AE38" i="3" s="1"/>
  <c r="U39" i="3"/>
  <c r="AE39" i="3" s="1"/>
  <c r="U40" i="3"/>
  <c r="AE40" i="3" s="1"/>
  <c r="U41" i="3"/>
  <c r="AE41" i="3" s="1"/>
  <c r="U42" i="3"/>
  <c r="AE42" i="3" s="1"/>
  <c r="U43" i="3"/>
  <c r="AE43" i="3" s="1"/>
  <c r="U44" i="3"/>
  <c r="AE44" i="3" s="1"/>
  <c r="U45" i="3"/>
  <c r="AE45" i="3" s="1"/>
  <c r="U46" i="3"/>
  <c r="AE46" i="3" s="1"/>
  <c r="U47" i="3"/>
  <c r="AE47" i="3" s="1"/>
  <c r="U48" i="3"/>
  <c r="AE48" i="3" s="1"/>
  <c r="U49" i="3"/>
  <c r="AE49" i="3" s="1"/>
  <c r="U50" i="3"/>
  <c r="AE50" i="3" s="1"/>
  <c r="U51" i="3"/>
  <c r="AE51" i="3" s="1"/>
  <c r="U52" i="3"/>
  <c r="AE52" i="3" s="1"/>
  <c r="U53" i="3"/>
  <c r="AE53" i="3" s="1"/>
  <c r="U54" i="3"/>
  <c r="AE54" i="3" s="1"/>
  <c r="U55" i="3"/>
  <c r="AE55" i="3" s="1"/>
  <c r="U56" i="3"/>
  <c r="AE56" i="3" s="1"/>
  <c r="U57" i="3"/>
  <c r="AE57" i="3" s="1"/>
  <c r="U58" i="3"/>
  <c r="AE58" i="3" s="1"/>
  <c r="U59" i="3"/>
  <c r="AE59" i="3" s="1"/>
  <c r="U60" i="3"/>
  <c r="AE60" i="3" s="1"/>
  <c r="U61" i="3"/>
  <c r="AE61" i="3" s="1"/>
  <c r="U62" i="3"/>
  <c r="AE62" i="3" s="1"/>
  <c r="U63" i="3"/>
  <c r="AE63" i="3" s="1"/>
  <c r="U64" i="3"/>
  <c r="AE64" i="3" s="1"/>
  <c r="U65" i="3"/>
  <c r="AE65" i="3" s="1"/>
  <c r="U66" i="3"/>
  <c r="AE66" i="3" s="1"/>
  <c r="U67" i="3"/>
  <c r="AE67" i="3" s="1"/>
  <c r="U68" i="3"/>
  <c r="AE68" i="3" s="1"/>
  <c r="U69" i="3"/>
  <c r="AE69" i="3" s="1"/>
  <c r="U70" i="3"/>
  <c r="AE70" i="3" s="1"/>
  <c r="U71" i="3"/>
  <c r="AE71" i="3" s="1"/>
  <c r="U72" i="3"/>
  <c r="AE72" i="3" s="1"/>
  <c r="U73" i="3"/>
  <c r="AE73" i="3" s="1"/>
  <c r="U74" i="3"/>
  <c r="AE74" i="3" s="1"/>
  <c r="U75" i="3"/>
  <c r="AE75" i="3" s="1"/>
  <c r="U76" i="3"/>
  <c r="AE76" i="3" s="1"/>
  <c r="U77" i="3"/>
  <c r="AE77" i="3" s="1"/>
  <c r="U78" i="3"/>
  <c r="AE78" i="3" s="1"/>
  <c r="U79" i="3"/>
  <c r="AE79" i="3" s="1"/>
  <c r="U80" i="3"/>
  <c r="AE80" i="3" s="1"/>
  <c r="U81" i="3"/>
  <c r="AE81" i="3" s="1"/>
  <c r="U82" i="3"/>
  <c r="AE82" i="3" s="1"/>
  <c r="U83" i="3"/>
  <c r="AE83" i="3" s="1"/>
  <c r="U84" i="3"/>
  <c r="AE84" i="3" s="1"/>
  <c r="U85" i="3"/>
  <c r="AE85" i="3" s="1"/>
  <c r="U86" i="3"/>
  <c r="AE86" i="3" s="1"/>
  <c r="U87" i="3"/>
  <c r="AE87" i="3" s="1"/>
  <c r="U88" i="3"/>
  <c r="AE88" i="3" s="1"/>
  <c r="U89" i="3"/>
  <c r="AE89" i="3" s="1"/>
  <c r="U90" i="3"/>
  <c r="AE90" i="3" s="1"/>
  <c r="U91" i="3"/>
  <c r="AE91" i="3" s="1"/>
  <c r="U92" i="3"/>
  <c r="AE92" i="3" s="1"/>
  <c r="U93" i="3"/>
  <c r="AE93" i="3" s="1"/>
  <c r="U94" i="3"/>
  <c r="AE94" i="3" s="1"/>
  <c r="U95" i="3"/>
  <c r="AE95" i="3" s="1"/>
  <c r="U96" i="3"/>
  <c r="AE96" i="3" s="1"/>
  <c r="U97" i="3"/>
  <c r="AE97" i="3" s="1"/>
  <c r="U98" i="3"/>
  <c r="AE98" i="3" s="1"/>
  <c r="U99" i="3"/>
  <c r="AE99" i="3" s="1"/>
  <c r="U100" i="3"/>
  <c r="AE100" i="3" s="1"/>
  <c r="U101" i="3"/>
  <c r="AE101" i="3" s="1"/>
  <c r="U102" i="3"/>
  <c r="AE102" i="3" s="1"/>
  <c r="U103" i="3"/>
  <c r="AE103" i="3" s="1"/>
  <c r="U104" i="3"/>
  <c r="AE104" i="3" s="1"/>
  <c r="U105" i="3"/>
  <c r="AE105" i="3" s="1"/>
  <c r="U106" i="3"/>
  <c r="AE106" i="3" s="1"/>
  <c r="U107" i="3"/>
  <c r="AE107" i="3" s="1"/>
  <c r="U108" i="3"/>
  <c r="AE108" i="3" s="1"/>
  <c r="U109" i="3"/>
  <c r="AE109" i="3" s="1"/>
  <c r="U110" i="3"/>
  <c r="AE110" i="3" s="1"/>
  <c r="U111" i="3"/>
  <c r="AE111" i="3" s="1"/>
  <c r="U112" i="3"/>
  <c r="AE112" i="3" s="1"/>
  <c r="U113" i="3"/>
  <c r="AE113" i="3" s="1"/>
  <c r="U114" i="3"/>
  <c r="AE114" i="3" s="1"/>
  <c r="U115" i="3"/>
  <c r="AE115" i="3" s="1"/>
  <c r="U116" i="3"/>
  <c r="AE116" i="3" s="1"/>
  <c r="U117" i="3"/>
  <c r="AE117" i="3" s="1"/>
  <c r="U118" i="3"/>
  <c r="AE118" i="3" s="1"/>
  <c r="U119" i="3"/>
  <c r="AE119" i="3" s="1"/>
  <c r="U120" i="3"/>
  <c r="AE120" i="3" s="1"/>
  <c r="U121" i="3"/>
  <c r="AE121" i="3" s="1"/>
  <c r="U122" i="3"/>
  <c r="AE122" i="3" s="1"/>
  <c r="U123" i="3"/>
  <c r="AE123" i="3" s="1"/>
  <c r="U124" i="3"/>
  <c r="AE124" i="3" s="1"/>
  <c r="U125" i="3"/>
  <c r="AE125" i="3" s="1"/>
  <c r="U126" i="3"/>
  <c r="AE126" i="3" s="1"/>
  <c r="U127" i="3"/>
  <c r="AE127" i="3" s="1"/>
  <c r="U128" i="3"/>
  <c r="AE128" i="3" s="1"/>
  <c r="U129" i="3"/>
  <c r="AE129" i="3" s="1"/>
  <c r="U130" i="3"/>
  <c r="AE130" i="3" s="1"/>
  <c r="U131" i="3"/>
  <c r="AE131" i="3" s="1"/>
  <c r="U132" i="3"/>
  <c r="AE132" i="3" s="1"/>
  <c r="U133" i="3"/>
  <c r="AE133" i="3" s="1"/>
  <c r="U134" i="3"/>
  <c r="AE134" i="3" s="1"/>
  <c r="U135" i="3"/>
  <c r="AE135" i="3" s="1"/>
  <c r="U136" i="3"/>
  <c r="AE136" i="3" s="1"/>
  <c r="U137" i="3"/>
  <c r="AE137" i="3" s="1"/>
  <c r="U138" i="3"/>
  <c r="AE138" i="3" s="1"/>
  <c r="U139" i="3"/>
  <c r="AE139" i="3" s="1"/>
  <c r="U140" i="3"/>
  <c r="AE140" i="3" s="1"/>
  <c r="U141" i="3"/>
  <c r="AE141" i="3" s="1"/>
  <c r="U142" i="3"/>
  <c r="AE142" i="3" s="1"/>
  <c r="U143" i="3"/>
  <c r="AE143" i="3" s="1"/>
  <c r="U144" i="3"/>
  <c r="AE144" i="3" s="1"/>
  <c r="U145" i="3"/>
  <c r="AE145" i="3" s="1"/>
  <c r="U146" i="3"/>
  <c r="AE146" i="3" s="1"/>
  <c r="U147" i="3"/>
  <c r="AE147" i="3" s="1"/>
  <c r="U148" i="3"/>
  <c r="AE148" i="3" s="1"/>
  <c r="U149" i="3"/>
  <c r="AE149" i="3" s="1"/>
  <c r="U150" i="3"/>
  <c r="AE150" i="3" s="1"/>
  <c r="U151" i="3"/>
  <c r="AE151" i="3" s="1"/>
  <c r="U152" i="3"/>
  <c r="AE152" i="3" s="1"/>
  <c r="U153" i="3"/>
  <c r="AE153" i="3" s="1"/>
  <c r="U154" i="3"/>
  <c r="AE154" i="3" s="1"/>
  <c r="U155" i="3"/>
  <c r="AE155" i="3" s="1"/>
  <c r="U156" i="3"/>
  <c r="AE156" i="3" s="1"/>
  <c r="U157" i="3"/>
  <c r="AE157" i="3" s="1"/>
  <c r="U158" i="3"/>
  <c r="AE158" i="3" s="1"/>
  <c r="U159" i="3"/>
  <c r="AE159" i="3" s="1"/>
  <c r="U160" i="3"/>
  <c r="AE160" i="3" s="1"/>
  <c r="U161" i="3"/>
  <c r="AE161" i="3" s="1"/>
  <c r="U162" i="3"/>
  <c r="AE162" i="3" s="1"/>
  <c r="U163" i="3"/>
  <c r="AE163" i="3" s="1"/>
  <c r="U164" i="3"/>
  <c r="AE164" i="3" s="1"/>
  <c r="U165" i="3"/>
  <c r="AE165" i="3" s="1"/>
  <c r="U166" i="3"/>
  <c r="AE166" i="3" s="1"/>
  <c r="U167" i="3"/>
  <c r="AE167" i="3" s="1"/>
  <c r="U168" i="3"/>
  <c r="AE168" i="3" s="1"/>
  <c r="U169" i="3"/>
  <c r="AE169" i="3" s="1"/>
  <c r="U170" i="3"/>
  <c r="AE170" i="3" s="1"/>
  <c r="U171" i="3"/>
  <c r="AE171" i="3" s="1"/>
  <c r="U172" i="3"/>
  <c r="AE172" i="3" s="1"/>
  <c r="U173" i="3"/>
  <c r="AE173" i="3" s="1"/>
  <c r="U174" i="3"/>
  <c r="AE174" i="3" s="1"/>
  <c r="U175" i="3"/>
  <c r="AE175" i="3" s="1"/>
  <c r="U176" i="3"/>
  <c r="AE176" i="3" s="1"/>
  <c r="U177" i="3"/>
  <c r="AE177" i="3" s="1"/>
  <c r="U178" i="3"/>
  <c r="AE178" i="3" s="1"/>
  <c r="U179" i="3"/>
  <c r="AE179" i="3" s="1"/>
  <c r="U180" i="3"/>
  <c r="AE180" i="3" s="1"/>
  <c r="U181" i="3"/>
  <c r="AE181" i="3" s="1"/>
  <c r="U182" i="3"/>
  <c r="AE182" i="3" s="1"/>
  <c r="U183" i="3"/>
  <c r="AE183" i="3" s="1"/>
  <c r="U184" i="3"/>
  <c r="AE184" i="3" s="1"/>
  <c r="U185" i="3"/>
  <c r="AE185" i="3" s="1"/>
  <c r="U186" i="3"/>
  <c r="AE186" i="3" s="1"/>
  <c r="U187" i="3"/>
  <c r="AE187" i="3" s="1"/>
  <c r="U188" i="3"/>
  <c r="AE188" i="3" s="1"/>
  <c r="U189" i="3"/>
  <c r="AE189" i="3" s="1"/>
  <c r="U190" i="3"/>
  <c r="AE190" i="3" s="1"/>
  <c r="U191" i="3"/>
  <c r="AE191" i="3" s="1"/>
  <c r="U192" i="3"/>
  <c r="AE192" i="3" s="1"/>
  <c r="U193" i="3"/>
  <c r="AE193" i="3" s="1"/>
  <c r="U194" i="3"/>
  <c r="AE194" i="3" s="1"/>
  <c r="U195" i="3"/>
  <c r="AE195" i="3" s="1"/>
  <c r="U196" i="3"/>
  <c r="AE196" i="3" s="1"/>
  <c r="U197" i="3"/>
  <c r="AE197" i="3" s="1"/>
  <c r="U198" i="3"/>
  <c r="AE198" i="3" s="1"/>
  <c r="U199" i="3"/>
  <c r="AE199" i="3" s="1"/>
  <c r="U200" i="3"/>
  <c r="AE200" i="3" s="1"/>
  <c r="U201" i="3"/>
  <c r="AE201" i="3" s="1"/>
  <c r="U202" i="3"/>
  <c r="AE202" i="3" s="1"/>
  <c r="U203" i="3"/>
  <c r="AE203" i="3" s="1"/>
  <c r="U204" i="3"/>
  <c r="AE204" i="3" s="1"/>
  <c r="U205" i="3"/>
  <c r="AE205" i="3" s="1"/>
  <c r="U206" i="3"/>
  <c r="AE206" i="3" s="1"/>
  <c r="U207" i="3"/>
  <c r="AE207" i="3" s="1"/>
  <c r="U208" i="3"/>
  <c r="AE208" i="3" s="1"/>
  <c r="U209" i="3"/>
  <c r="AE209" i="3" s="1"/>
  <c r="U210" i="3"/>
  <c r="AE210" i="3" s="1"/>
  <c r="U211" i="3"/>
  <c r="AE211" i="3" s="1"/>
  <c r="U212" i="3"/>
  <c r="AE212" i="3" s="1"/>
  <c r="U213" i="3"/>
  <c r="AE213" i="3" s="1"/>
  <c r="U214" i="3"/>
  <c r="AE214" i="3" s="1"/>
  <c r="U215" i="3"/>
  <c r="AE215" i="3" s="1"/>
  <c r="U216" i="3"/>
  <c r="AE216" i="3" s="1"/>
  <c r="U217" i="3"/>
  <c r="AE217" i="3" s="1"/>
  <c r="U218" i="3"/>
  <c r="AE218" i="3" s="1"/>
  <c r="U219" i="3"/>
  <c r="AE219" i="3" s="1"/>
  <c r="U220" i="3"/>
  <c r="AE220" i="3" s="1"/>
  <c r="U221" i="3"/>
  <c r="AE221" i="3" s="1"/>
  <c r="U222" i="3"/>
  <c r="AE222" i="3" s="1"/>
  <c r="U223" i="3"/>
  <c r="AE223" i="3" s="1"/>
  <c r="U224" i="3"/>
  <c r="AE224" i="3" s="1"/>
  <c r="U225" i="3"/>
  <c r="AE225" i="3" s="1"/>
  <c r="U226" i="3"/>
  <c r="AE226" i="3" s="1"/>
  <c r="U227" i="3"/>
  <c r="AE227" i="3" s="1"/>
  <c r="U228" i="3"/>
  <c r="AE228" i="3" s="1"/>
  <c r="U229" i="3"/>
  <c r="AE229" i="3" s="1"/>
  <c r="U230" i="3"/>
  <c r="AE230" i="3" s="1"/>
  <c r="U231" i="3"/>
  <c r="AE231" i="3" s="1"/>
  <c r="U232" i="3"/>
  <c r="AE232" i="3" s="1"/>
  <c r="U233" i="3"/>
  <c r="AE233" i="3" s="1"/>
  <c r="U234" i="3"/>
  <c r="AE234" i="3" s="1"/>
  <c r="U235" i="3"/>
  <c r="AE235" i="3" s="1"/>
  <c r="U236" i="3"/>
  <c r="AE236" i="3" s="1"/>
  <c r="U237" i="3"/>
  <c r="AE237" i="3" s="1"/>
  <c r="U238" i="3"/>
  <c r="AE238" i="3" s="1"/>
  <c r="U239" i="3"/>
  <c r="AE239" i="3" s="1"/>
  <c r="U240" i="3"/>
  <c r="AE240" i="3" s="1"/>
  <c r="U241" i="3"/>
  <c r="AE241" i="3" s="1"/>
  <c r="U242" i="3"/>
  <c r="AE242" i="3" s="1"/>
  <c r="U243" i="3"/>
  <c r="AE243" i="3" s="1"/>
  <c r="U244" i="3"/>
  <c r="AE244" i="3" s="1"/>
  <c r="U245" i="3"/>
  <c r="AE245" i="3" s="1"/>
  <c r="U246" i="3"/>
  <c r="AE246" i="3" s="1"/>
  <c r="U247" i="3"/>
  <c r="AE247" i="3" s="1"/>
  <c r="U248" i="3"/>
  <c r="AE248" i="3" s="1"/>
  <c r="U249" i="3"/>
  <c r="AE249" i="3" s="1"/>
  <c r="U250" i="3"/>
  <c r="AE250" i="3" s="1"/>
  <c r="U251" i="3"/>
  <c r="AE251" i="3" s="1"/>
  <c r="U252" i="3"/>
  <c r="AE252" i="3" s="1"/>
  <c r="U253" i="3"/>
  <c r="AE253" i="3" s="1"/>
  <c r="U254" i="3"/>
  <c r="AE254" i="3" s="1"/>
  <c r="U255" i="3"/>
  <c r="AE255" i="3" s="1"/>
  <c r="U256" i="3"/>
  <c r="AE256" i="3" s="1"/>
  <c r="U257" i="3"/>
  <c r="AE257" i="3" s="1"/>
  <c r="U258" i="3"/>
  <c r="AE258" i="3" s="1"/>
  <c r="U259" i="3"/>
  <c r="AE259" i="3" s="1"/>
  <c r="U260" i="3"/>
  <c r="AE260" i="3" s="1"/>
  <c r="U261" i="3"/>
  <c r="AE261" i="3" s="1"/>
  <c r="U262" i="3"/>
  <c r="AE262" i="3" s="1"/>
  <c r="U28" i="3"/>
  <c r="AE28" i="3" s="1"/>
  <c r="T29" i="3"/>
  <c r="AD29" i="3" s="1"/>
  <c r="T30" i="3"/>
  <c r="AD30" i="3" s="1"/>
  <c r="T31" i="3"/>
  <c r="AD31" i="3" s="1"/>
  <c r="T32" i="3"/>
  <c r="AD32" i="3" s="1"/>
  <c r="T33" i="3"/>
  <c r="AD33" i="3" s="1"/>
  <c r="T34" i="3"/>
  <c r="AD34" i="3" s="1"/>
  <c r="T35" i="3"/>
  <c r="AD35" i="3" s="1"/>
  <c r="T36" i="3"/>
  <c r="AD36" i="3" s="1"/>
  <c r="T37" i="3"/>
  <c r="AD37" i="3" s="1"/>
  <c r="T38" i="3"/>
  <c r="AD38" i="3" s="1"/>
  <c r="T39" i="3"/>
  <c r="AD39" i="3" s="1"/>
  <c r="T40" i="3"/>
  <c r="AD40" i="3" s="1"/>
  <c r="T41" i="3"/>
  <c r="AD41" i="3" s="1"/>
  <c r="T42" i="3"/>
  <c r="AD42" i="3" s="1"/>
  <c r="T43" i="3"/>
  <c r="AD43" i="3" s="1"/>
  <c r="T44" i="3"/>
  <c r="AD44" i="3" s="1"/>
  <c r="T45" i="3"/>
  <c r="AD45" i="3" s="1"/>
  <c r="T46" i="3"/>
  <c r="AD46" i="3" s="1"/>
  <c r="T47" i="3"/>
  <c r="AD47" i="3" s="1"/>
  <c r="T48" i="3"/>
  <c r="AD48" i="3" s="1"/>
  <c r="T49" i="3"/>
  <c r="AD49" i="3" s="1"/>
  <c r="T50" i="3"/>
  <c r="AD50" i="3" s="1"/>
  <c r="T51" i="3"/>
  <c r="AD51" i="3" s="1"/>
  <c r="T52" i="3"/>
  <c r="AD52" i="3" s="1"/>
  <c r="T53" i="3"/>
  <c r="AD53" i="3" s="1"/>
  <c r="T54" i="3"/>
  <c r="AD54" i="3" s="1"/>
  <c r="T55" i="3"/>
  <c r="AD55" i="3" s="1"/>
  <c r="T56" i="3"/>
  <c r="AD56" i="3" s="1"/>
  <c r="T57" i="3"/>
  <c r="AD57" i="3" s="1"/>
  <c r="T58" i="3"/>
  <c r="AD58" i="3" s="1"/>
  <c r="T59" i="3"/>
  <c r="AD59" i="3" s="1"/>
  <c r="T60" i="3"/>
  <c r="AD60" i="3" s="1"/>
  <c r="T61" i="3"/>
  <c r="AD61" i="3" s="1"/>
  <c r="T62" i="3"/>
  <c r="AD62" i="3" s="1"/>
  <c r="T63" i="3"/>
  <c r="AD63" i="3" s="1"/>
  <c r="T64" i="3"/>
  <c r="AD64" i="3" s="1"/>
  <c r="T65" i="3"/>
  <c r="AD65" i="3" s="1"/>
  <c r="T66" i="3"/>
  <c r="AD66" i="3" s="1"/>
  <c r="T67" i="3"/>
  <c r="AD67" i="3" s="1"/>
  <c r="T68" i="3"/>
  <c r="AD68" i="3" s="1"/>
  <c r="T69" i="3"/>
  <c r="AD69" i="3" s="1"/>
  <c r="T70" i="3"/>
  <c r="AD70" i="3" s="1"/>
  <c r="T71" i="3"/>
  <c r="AD71" i="3" s="1"/>
  <c r="T72" i="3"/>
  <c r="AD72" i="3" s="1"/>
  <c r="T73" i="3"/>
  <c r="AD73" i="3" s="1"/>
  <c r="T74" i="3"/>
  <c r="AD74" i="3" s="1"/>
  <c r="T75" i="3"/>
  <c r="AD75" i="3" s="1"/>
  <c r="T76" i="3"/>
  <c r="AD76" i="3" s="1"/>
  <c r="T77" i="3"/>
  <c r="AD77" i="3" s="1"/>
  <c r="T78" i="3"/>
  <c r="AD78" i="3" s="1"/>
  <c r="T79" i="3"/>
  <c r="AD79" i="3" s="1"/>
  <c r="T80" i="3"/>
  <c r="AD80" i="3" s="1"/>
  <c r="T81" i="3"/>
  <c r="AD81" i="3" s="1"/>
  <c r="T82" i="3"/>
  <c r="AD82" i="3" s="1"/>
  <c r="T83" i="3"/>
  <c r="AD83" i="3" s="1"/>
  <c r="T84" i="3"/>
  <c r="AD84" i="3" s="1"/>
  <c r="T85" i="3"/>
  <c r="AD85" i="3" s="1"/>
  <c r="T86" i="3"/>
  <c r="AD86" i="3" s="1"/>
  <c r="T87" i="3"/>
  <c r="AD87" i="3" s="1"/>
  <c r="T88" i="3"/>
  <c r="AD88" i="3" s="1"/>
  <c r="T89" i="3"/>
  <c r="AD89" i="3" s="1"/>
  <c r="T90" i="3"/>
  <c r="AD90" i="3" s="1"/>
  <c r="T91" i="3"/>
  <c r="AD91" i="3" s="1"/>
  <c r="T92" i="3"/>
  <c r="AD92" i="3" s="1"/>
  <c r="T93" i="3"/>
  <c r="AD93" i="3" s="1"/>
  <c r="T94" i="3"/>
  <c r="AD94" i="3" s="1"/>
  <c r="T95" i="3"/>
  <c r="AD95" i="3" s="1"/>
  <c r="T96" i="3"/>
  <c r="AD96" i="3" s="1"/>
  <c r="T97" i="3"/>
  <c r="AD97" i="3" s="1"/>
  <c r="T98" i="3"/>
  <c r="AD98" i="3" s="1"/>
  <c r="T99" i="3"/>
  <c r="AD99" i="3" s="1"/>
  <c r="T100" i="3"/>
  <c r="AD100" i="3" s="1"/>
  <c r="T101" i="3"/>
  <c r="AD101" i="3" s="1"/>
  <c r="T102" i="3"/>
  <c r="AD102" i="3" s="1"/>
  <c r="T103" i="3"/>
  <c r="AD103" i="3" s="1"/>
  <c r="T104" i="3"/>
  <c r="AD104" i="3" s="1"/>
  <c r="T105" i="3"/>
  <c r="AD105" i="3" s="1"/>
  <c r="T106" i="3"/>
  <c r="AD106" i="3" s="1"/>
  <c r="T107" i="3"/>
  <c r="AD107" i="3" s="1"/>
  <c r="T108" i="3"/>
  <c r="AD108" i="3" s="1"/>
  <c r="T109" i="3"/>
  <c r="AD109" i="3" s="1"/>
  <c r="T110" i="3"/>
  <c r="AD110" i="3" s="1"/>
  <c r="T111" i="3"/>
  <c r="AD111" i="3" s="1"/>
  <c r="T112" i="3"/>
  <c r="AD112" i="3" s="1"/>
  <c r="T113" i="3"/>
  <c r="AD113" i="3" s="1"/>
  <c r="T114" i="3"/>
  <c r="AD114" i="3" s="1"/>
  <c r="T115" i="3"/>
  <c r="AD115" i="3" s="1"/>
  <c r="T116" i="3"/>
  <c r="AD116" i="3" s="1"/>
  <c r="T117" i="3"/>
  <c r="AD117" i="3" s="1"/>
  <c r="T118" i="3"/>
  <c r="AD118" i="3" s="1"/>
  <c r="T119" i="3"/>
  <c r="AD119" i="3" s="1"/>
  <c r="T120" i="3"/>
  <c r="AD120" i="3" s="1"/>
  <c r="T121" i="3"/>
  <c r="AD121" i="3" s="1"/>
  <c r="T122" i="3"/>
  <c r="AD122" i="3" s="1"/>
  <c r="T123" i="3"/>
  <c r="AD123" i="3" s="1"/>
  <c r="T124" i="3"/>
  <c r="AD124" i="3" s="1"/>
  <c r="T125" i="3"/>
  <c r="AD125" i="3" s="1"/>
  <c r="T126" i="3"/>
  <c r="AD126" i="3" s="1"/>
  <c r="T127" i="3"/>
  <c r="AD127" i="3" s="1"/>
  <c r="T128" i="3"/>
  <c r="AD128" i="3" s="1"/>
  <c r="T129" i="3"/>
  <c r="AD129" i="3" s="1"/>
  <c r="T130" i="3"/>
  <c r="AD130" i="3" s="1"/>
  <c r="T131" i="3"/>
  <c r="AD131" i="3" s="1"/>
  <c r="T132" i="3"/>
  <c r="AD132" i="3" s="1"/>
  <c r="T133" i="3"/>
  <c r="AD133" i="3" s="1"/>
  <c r="T134" i="3"/>
  <c r="AD134" i="3" s="1"/>
  <c r="T135" i="3"/>
  <c r="AD135" i="3" s="1"/>
  <c r="T136" i="3"/>
  <c r="AD136" i="3" s="1"/>
  <c r="T137" i="3"/>
  <c r="AD137" i="3" s="1"/>
  <c r="T138" i="3"/>
  <c r="AD138" i="3" s="1"/>
  <c r="T139" i="3"/>
  <c r="AD139" i="3" s="1"/>
  <c r="T140" i="3"/>
  <c r="AD140" i="3" s="1"/>
  <c r="T141" i="3"/>
  <c r="AD141" i="3" s="1"/>
  <c r="T142" i="3"/>
  <c r="AD142" i="3" s="1"/>
  <c r="T143" i="3"/>
  <c r="AD143" i="3" s="1"/>
  <c r="T144" i="3"/>
  <c r="AD144" i="3" s="1"/>
  <c r="T145" i="3"/>
  <c r="AD145" i="3" s="1"/>
  <c r="T146" i="3"/>
  <c r="AD146" i="3" s="1"/>
  <c r="T147" i="3"/>
  <c r="AD147" i="3" s="1"/>
  <c r="T148" i="3"/>
  <c r="AD148" i="3" s="1"/>
  <c r="T149" i="3"/>
  <c r="AD149" i="3" s="1"/>
  <c r="T150" i="3"/>
  <c r="AD150" i="3" s="1"/>
  <c r="T151" i="3"/>
  <c r="AD151" i="3" s="1"/>
  <c r="T152" i="3"/>
  <c r="AD152" i="3" s="1"/>
  <c r="T153" i="3"/>
  <c r="AD153" i="3" s="1"/>
  <c r="T154" i="3"/>
  <c r="AD154" i="3" s="1"/>
  <c r="T155" i="3"/>
  <c r="AD155" i="3" s="1"/>
  <c r="T156" i="3"/>
  <c r="AD156" i="3" s="1"/>
  <c r="T157" i="3"/>
  <c r="AD157" i="3" s="1"/>
  <c r="T158" i="3"/>
  <c r="AD158" i="3" s="1"/>
  <c r="T159" i="3"/>
  <c r="AD159" i="3" s="1"/>
  <c r="T160" i="3"/>
  <c r="AD160" i="3" s="1"/>
  <c r="T161" i="3"/>
  <c r="AD161" i="3" s="1"/>
  <c r="T162" i="3"/>
  <c r="AD162" i="3" s="1"/>
  <c r="T163" i="3"/>
  <c r="AD163" i="3" s="1"/>
  <c r="T164" i="3"/>
  <c r="AD164" i="3" s="1"/>
  <c r="T165" i="3"/>
  <c r="AD165" i="3" s="1"/>
  <c r="T166" i="3"/>
  <c r="AD166" i="3" s="1"/>
  <c r="T167" i="3"/>
  <c r="AD167" i="3" s="1"/>
  <c r="T168" i="3"/>
  <c r="AD168" i="3" s="1"/>
  <c r="T169" i="3"/>
  <c r="AD169" i="3" s="1"/>
  <c r="T170" i="3"/>
  <c r="AD170" i="3" s="1"/>
  <c r="T171" i="3"/>
  <c r="AD171" i="3" s="1"/>
  <c r="T172" i="3"/>
  <c r="AD172" i="3" s="1"/>
  <c r="T173" i="3"/>
  <c r="AD173" i="3" s="1"/>
  <c r="T174" i="3"/>
  <c r="AD174" i="3" s="1"/>
  <c r="T175" i="3"/>
  <c r="AD175" i="3" s="1"/>
  <c r="T176" i="3"/>
  <c r="AD176" i="3" s="1"/>
  <c r="T177" i="3"/>
  <c r="AD177" i="3" s="1"/>
  <c r="T178" i="3"/>
  <c r="AD178" i="3" s="1"/>
  <c r="T179" i="3"/>
  <c r="AD179" i="3" s="1"/>
  <c r="T180" i="3"/>
  <c r="AD180" i="3" s="1"/>
  <c r="T181" i="3"/>
  <c r="AD181" i="3" s="1"/>
  <c r="T182" i="3"/>
  <c r="AD182" i="3" s="1"/>
  <c r="T183" i="3"/>
  <c r="AD183" i="3" s="1"/>
  <c r="T184" i="3"/>
  <c r="AD184" i="3" s="1"/>
  <c r="T185" i="3"/>
  <c r="AD185" i="3" s="1"/>
  <c r="T186" i="3"/>
  <c r="AD186" i="3" s="1"/>
  <c r="T187" i="3"/>
  <c r="AD187" i="3" s="1"/>
  <c r="T188" i="3"/>
  <c r="AD188" i="3" s="1"/>
  <c r="T189" i="3"/>
  <c r="AD189" i="3" s="1"/>
  <c r="T190" i="3"/>
  <c r="AD190" i="3" s="1"/>
  <c r="T191" i="3"/>
  <c r="AD191" i="3" s="1"/>
  <c r="T192" i="3"/>
  <c r="AD192" i="3" s="1"/>
  <c r="T193" i="3"/>
  <c r="AD193" i="3" s="1"/>
  <c r="T194" i="3"/>
  <c r="AD194" i="3" s="1"/>
  <c r="T195" i="3"/>
  <c r="AD195" i="3" s="1"/>
  <c r="T196" i="3"/>
  <c r="AD196" i="3" s="1"/>
  <c r="T197" i="3"/>
  <c r="AD197" i="3" s="1"/>
  <c r="T198" i="3"/>
  <c r="AD198" i="3" s="1"/>
  <c r="T199" i="3"/>
  <c r="AD199" i="3" s="1"/>
  <c r="T200" i="3"/>
  <c r="AD200" i="3" s="1"/>
  <c r="T201" i="3"/>
  <c r="AD201" i="3" s="1"/>
  <c r="T202" i="3"/>
  <c r="AD202" i="3" s="1"/>
  <c r="T203" i="3"/>
  <c r="AD203" i="3" s="1"/>
  <c r="T204" i="3"/>
  <c r="AD204" i="3" s="1"/>
  <c r="T205" i="3"/>
  <c r="AD205" i="3" s="1"/>
  <c r="T206" i="3"/>
  <c r="AD206" i="3" s="1"/>
  <c r="T207" i="3"/>
  <c r="AD207" i="3" s="1"/>
  <c r="T208" i="3"/>
  <c r="AD208" i="3" s="1"/>
  <c r="T209" i="3"/>
  <c r="AD209" i="3" s="1"/>
  <c r="T210" i="3"/>
  <c r="AD210" i="3" s="1"/>
  <c r="T211" i="3"/>
  <c r="AD211" i="3" s="1"/>
  <c r="T212" i="3"/>
  <c r="AD212" i="3" s="1"/>
  <c r="T213" i="3"/>
  <c r="AD213" i="3" s="1"/>
  <c r="T214" i="3"/>
  <c r="AD214" i="3" s="1"/>
  <c r="T215" i="3"/>
  <c r="AD215" i="3" s="1"/>
  <c r="T216" i="3"/>
  <c r="AD216" i="3" s="1"/>
  <c r="T217" i="3"/>
  <c r="AD217" i="3" s="1"/>
  <c r="T218" i="3"/>
  <c r="AD218" i="3" s="1"/>
  <c r="T219" i="3"/>
  <c r="AD219" i="3" s="1"/>
  <c r="T220" i="3"/>
  <c r="AD220" i="3" s="1"/>
  <c r="T221" i="3"/>
  <c r="AD221" i="3" s="1"/>
  <c r="T222" i="3"/>
  <c r="AD222" i="3" s="1"/>
  <c r="T223" i="3"/>
  <c r="AD223" i="3" s="1"/>
  <c r="T224" i="3"/>
  <c r="AD224" i="3" s="1"/>
  <c r="T225" i="3"/>
  <c r="AD225" i="3" s="1"/>
  <c r="T226" i="3"/>
  <c r="AD226" i="3" s="1"/>
  <c r="T227" i="3"/>
  <c r="AD227" i="3" s="1"/>
  <c r="T228" i="3"/>
  <c r="AD228" i="3" s="1"/>
  <c r="T229" i="3"/>
  <c r="AD229" i="3" s="1"/>
  <c r="T230" i="3"/>
  <c r="AD230" i="3" s="1"/>
  <c r="T231" i="3"/>
  <c r="AD231" i="3" s="1"/>
  <c r="T232" i="3"/>
  <c r="AD232" i="3" s="1"/>
  <c r="T233" i="3"/>
  <c r="AD233" i="3" s="1"/>
  <c r="T234" i="3"/>
  <c r="AD234" i="3" s="1"/>
  <c r="T235" i="3"/>
  <c r="AD235" i="3" s="1"/>
  <c r="T236" i="3"/>
  <c r="AD236" i="3" s="1"/>
  <c r="T237" i="3"/>
  <c r="AD237" i="3" s="1"/>
  <c r="T238" i="3"/>
  <c r="AD238" i="3" s="1"/>
  <c r="T239" i="3"/>
  <c r="AD239" i="3" s="1"/>
  <c r="T240" i="3"/>
  <c r="AD240" i="3" s="1"/>
  <c r="T241" i="3"/>
  <c r="AD241" i="3" s="1"/>
  <c r="T242" i="3"/>
  <c r="AD242" i="3" s="1"/>
  <c r="T243" i="3"/>
  <c r="AD243" i="3" s="1"/>
  <c r="T244" i="3"/>
  <c r="AD244" i="3" s="1"/>
  <c r="T245" i="3"/>
  <c r="AD245" i="3" s="1"/>
  <c r="T246" i="3"/>
  <c r="AD246" i="3" s="1"/>
  <c r="T247" i="3"/>
  <c r="AD247" i="3" s="1"/>
  <c r="T248" i="3"/>
  <c r="AD248" i="3" s="1"/>
  <c r="T249" i="3"/>
  <c r="AD249" i="3" s="1"/>
  <c r="T250" i="3"/>
  <c r="AD250" i="3" s="1"/>
  <c r="T251" i="3"/>
  <c r="AD251" i="3" s="1"/>
  <c r="T252" i="3"/>
  <c r="AD252" i="3" s="1"/>
  <c r="T253" i="3"/>
  <c r="AD253" i="3" s="1"/>
  <c r="T254" i="3"/>
  <c r="AD254" i="3" s="1"/>
  <c r="T255" i="3"/>
  <c r="AD255" i="3" s="1"/>
  <c r="T256" i="3"/>
  <c r="AD256" i="3" s="1"/>
  <c r="T257" i="3"/>
  <c r="AD257" i="3" s="1"/>
  <c r="T258" i="3"/>
  <c r="AD258" i="3" s="1"/>
  <c r="T259" i="3"/>
  <c r="AD259" i="3" s="1"/>
  <c r="T260" i="3"/>
  <c r="AD260" i="3" s="1"/>
  <c r="T261" i="3"/>
  <c r="AD261" i="3" s="1"/>
  <c r="T262" i="3"/>
  <c r="AD262" i="3" s="1"/>
  <c r="T25" i="3"/>
  <c r="T28" i="3"/>
  <c r="AD28" i="3" s="1"/>
  <c r="AG28" i="3" l="1"/>
  <c r="AF28" i="3"/>
  <c r="V201" i="3"/>
  <c r="V57" i="3"/>
  <c r="V43" i="3"/>
  <c r="V31" i="3"/>
  <c r="Z6" i="3"/>
  <c r="AA6" i="3" s="1"/>
  <c r="AR21" i="3"/>
  <c r="AB16" i="3"/>
  <c r="AC16" i="3" s="1"/>
  <c r="AB17" i="3"/>
  <c r="AC17" i="3" s="1"/>
  <c r="AB12" i="3"/>
  <c r="AC12" i="3" s="1"/>
  <c r="AF25" i="3"/>
  <c r="AH25" i="3"/>
  <c r="AA18" i="3"/>
  <c r="AB18" i="3"/>
  <c r="AC18" i="3" s="1"/>
  <c r="AB10" i="3"/>
  <c r="AC10" i="3" s="1"/>
  <c r="AA10" i="3"/>
  <c r="AB14" i="3"/>
  <c r="AC14" i="3" s="1"/>
  <c r="AA14" i="3"/>
  <c r="AA9" i="3"/>
  <c r="AA13" i="3"/>
  <c r="W28" i="3"/>
  <c r="X28" i="3" s="1"/>
  <c r="AA8" i="3"/>
  <c r="T23" i="3"/>
  <c r="AA7" i="3"/>
  <c r="AA11" i="3"/>
  <c r="AA15" i="3"/>
  <c r="W256" i="3"/>
  <c r="X256" i="3" s="1"/>
  <c r="W244" i="3"/>
  <c r="X244" i="3" s="1"/>
  <c r="W232" i="3"/>
  <c r="X232" i="3" s="1"/>
  <c r="W172" i="3"/>
  <c r="X172" i="3" s="1"/>
  <c r="W160" i="3"/>
  <c r="X160" i="3" s="1"/>
  <c r="W148" i="3"/>
  <c r="X148" i="3" s="1"/>
  <c r="W136" i="3"/>
  <c r="X136" i="3" s="1"/>
  <c r="W124" i="3"/>
  <c r="X124" i="3" s="1"/>
  <c r="W112" i="3"/>
  <c r="X112" i="3" s="1"/>
  <c r="W100" i="3"/>
  <c r="X100" i="3" s="1"/>
  <c r="W259" i="3"/>
  <c r="X259" i="3" s="1"/>
  <c r="W247" i="3"/>
  <c r="X247" i="3" s="1"/>
  <c r="W235" i="3"/>
  <c r="X235" i="3" s="1"/>
  <c r="W223" i="3"/>
  <c r="X223" i="3" s="1"/>
  <c r="V262" i="3"/>
  <c r="V250" i="3"/>
  <c r="V238" i="3"/>
  <c r="V226" i="3"/>
  <c r="V214" i="3"/>
  <c r="V202" i="3"/>
  <c r="V190" i="3"/>
  <c r="V178" i="3"/>
  <c r="V166" i="3"/>
  <c r="V154" i="3"/>
  <c r="V142" i="3"/>
  <c r="V130" i="3"/>
  <c r="V118" i="3"/>
  <c r="V106" i="3"/>
  <c r="V94" i="3"/>
  <c r="V82" i="3"/>
  <c r="V70" i="3"/>
  <c r="V58" i="3"/>
  <c r="V46" i="3"/>
  <c r="V34" i="3"/>
  <c r="W261" i="3"/>
  <c r="X261" i="3" s="1"/>
  <c r="W249" i="3"/>
  <c r="X249" i="3" s="1"/>
  <c r="W237" i="3"/>
  <c r="X237" i="3" s="1"/>
  <c r="W225" i="3"/>
  <c r="X225" i="3" s="1"/>
  <c r="W213" i="3"/>
  <c r="X213" i="3" s="1"/>
  <c r="W201" i="3"/>
  <c r="X201" i="3" s="1"/>
  <c r="W189" i="3"/>
  <c r="X189" i="3" s="1"/>
  <c r="W177" i="3"/>
  <c r="X177" i="3" s="1"/>
  <c r="W165" i="3"/>
  <c r="X165" i="3" s="1"/>
  <c r="W153" i="3"/>
  <c r="X153" i="3" s="1"/>
  <c r="W141" i="3"/>
  <c r="X141" i="3" s="1"/>
  <c r="W129" i="3"/>
  <c r="X129" i="3" s="1"/>
  <c r="W117" i="3"/>
  <c r="X117" i="3" s="1"/>
  <c r="W105" i="3"/>
  <c r="X105" i="3" s="1"/>
  <c r="W93" i="3"/>
  <c r="X93" i="3" s="1"/>
  <c r="W81" i="3"/>
  <c r="X81" i="3" s="1"/>
  <c r="W69" i="3"/>
  <c r="X69" i="3" s="1"/>
  <c r="W57" i="3"/>
  <c r="X57" i="3" s="1"/>
  <c r="W45" i="3"/>
  <c r="X45" i="3" s="1"/>
  <c r="W33" i="3"/>
  <c r="X33" i="3" s="1"/>
  <c r="W211" i="3"/>
  <c r="X211" i="3" s="1"/>
  <c r="W199" i="3"/>
  <c r="X199" i="3" s="1"/>
  <c r="W187" i="3"/>
  <c r="X187" i="3" s="1"/>
  <c r="W175" i="3"/>
  <c r="X175" i="3" s="1"/>
  <c r="W163" i="3"/>
  <c r="X163" i="3" s="1"/>
  <c r="W151" i="3"/>
  <c r="X151" i="3" s="1"/>
  <c r="W139" i="3"/>
  <c r="X139" i="3" s="1"/>
  <c r="W127" i="3"/>
  <c r="X127" i="3" s="1"/>
  <c r="W115" i="3"/>
  <c r="X115" i="3" s="1"/>
  <c r="W103" i="3"/>
  <c r="X103" i="3" s="1"/>
  <c r="W91" i="3"/>
  <c r="X91" i="3" s="1"/>
  <c r="W79" i="3"/>
  <c r="X79" i="3" s="1"/>
  <c r="W67" i="3"/>
  <c r="X67" i="3" s="1"/>
  <c r="W55" i="3"/>
  <c r="X55" i="3" s="1"/>
  <c r="V251" i="3"/>
  <c r="V239" i="3"/>
  <c r="V227" i="3"/>
  <c r="V215" i="3"/>
  <c r="V203" i="3"/>
  <c r="V191" i="3"/>
  <c r="V179" i="3"/>
  <c r="V167" i="3"/>
  <c r="V155" i="3"/>
  <c r="V143" i="3"/>
  <c r="V131" i="3"/>
  <c r="V119" i="3"/>
  <c r="V107" i="3"/>
  <c r="V95" i="3"/>
  <c r="V83" i="3"/>
  <c r="V71" i="3"/>
  <c r="V59" i="3"/>
  <c r="V47" i="3"/>
  <c r="V35" i="3"/>
  <c r="V213" i="3"/>
  <c r="V69" i="3"/>
  <c r="V189" i="3"/>
  <c r="V45" i="3"/>
  <c r="W260" i="3"/>
  <c r="X260" i="3" s="1"/>
  <c r="W248" i="3"/>
  <c r="X248" i="3" s="1"/>
  <c r="W236" i="3"/>
  <c r="X236" i="3" s="1"/>
  <c r="W224" i="3"/>
  <c r="X224" i="3" s="1"/>
  <c r="W212" i="3"/>
  <c r="X212" i="3" s="1"/>
  <c r="W200" i="3"/>
  <c r="X200" i="3" s="1"/>
  <c r="W188" i="3"/>
  <c r="X188" i="3" s="1"/>
  <c r="W176" i="3"/>
  <c r="X176" i="3" s="1"/>
  <c r="W164" i="3"/>
  <c r="X164" i="3" s="1"/>
  <c r="W152" i="3"/>
  <c r="X152" i="3" s="1"/>
  <c r="W140" i="3"/>
  <c r="X140" i="3" s="1"/>
  <c r="W128" i="3"/>
  <c r="X128" i="3" s="1"/>
  <c r="W116" i="3"/>
  <c r="X116" i="3" s="1"/>
  <c r="W104" i="3"/>
  <c r="X104" i="3" s="1"/>
  <c r="W92" i="3"/>
  <c r="X92" i="3" s="1"/>
  <c r="W80" i="3"/>
  <c r="X80" i="3" s="1"/>
  <c r="W68" i="3"/>
  <c r="X68" i="3" s="1"/>
  <c r="W56" i="3"/>
  <c r="X56" i="3" s="1"/>
  <c r="W44" i="3"/>
  <c r="X44" i="3" s="1"/>
  <c r="W32" i="3"/>
  <c r="X32" i="3" s="1"/>
  <c r="V177" i="3"/>
  <c r="V33" i="3"/>
  <c r="W43" i="3"/>
  <c r="X43" i="3" s="1"/>
  <c r="W31" i="3"/>
  <c r="X31" i="3" s="1"/>
  <c r="V165" i="3"/>
  <c r="T24" i="3"/>
  <c r="W246" i="3"/>
  <c r="X246" i="3" s="1"/>
  <c r="W222" i="3"/>
  <c r="X222" i="3" s="1"/>
  <c r="W210" i="3"/>
  <c r="X210" i="3" s="1"/>
  <c r="W198" i="3"/>
  <c r="X198" i="3" s="1"/>
  <c r="W186" i="3"/>
  <c r="X186" i="3" s="1"/>
  <c r="W174" i="3"/>
  <c r="X174" i="3" s="1"/>
  <c r="W162" i="3"/>
  <c r="X162" i="3" s="1"/>
  <c r="W150" i="3"/>
  <c r="X150" i="3" s="1"/>
  <c r="W138" i="3"/>
  <c r="X138" i="3" s="1"/>
  <c r="W126" i="3"/>
  <c r="X126" i="3" s="1"/>
  <c r="W114" i="3"/>
  <c r="X114" i="3" s="1"/>
  <c r="W102" i="3"/>
  <c r="X102" i="3" s="1"/>
  <c r="W90" i="3"/>
  <c r="X90" i="3" s="1"/>
  <c r="W78" i="3"/>
  <c r="X78" i="3" s="1"/>
  <c r="W66" i="3"/>
  <c r="X66" i="3" s="1"/>
  <c r="W54" i="3"/>
  <c r="X54" i="3" s="1"/>
  <c r="W42" i="3"/>
  <c r="X42" i="3" s="1"/>
  <c r="W30" i="3"/>
  <c r="X30" i="3" s="1"/>
  <c r="V153" i="3"/>
  <c r="W258" i="3"/>
  <c r="X258" i="3" s="1"/>
  <c r="W234" i="3"/>
  <c r="X234" i="3" s="1"/>
  <c r="W257" i="3"/>
  <c r="X257" i="3" s="1"/>
  <c r="W245" i="3"/>
  <c r="X245" i="3" s="1"/>
  <c r="W233" i="3"/>
  <c r="X233" i="3" s="1"/>
  <c r="W221" i="3"/>
  <c r="X221" i="3" s="1"/>
  <c r="W209" i="3"/>
  <c r="X209" i="3" s="1"/>
  <c r="W197" i="3"/>
  <c r="X197" i="3" s="1"/>
  <c r="W185" i="3"/>
  <c r="X185" i="3" s="1"/>
  <c r="W173" i="3"/>
  <c r="X173" i="3" s="1"/>
  <c r="W161" i="3"/>
  <c r="X161" i="3" s="1"/>
  <c r="W149" i="3"/>
  <c r="X149" i="3" s="1"/>
  <c r="W137" i="3"/>
  <c r="X137" i="3" s="1"/>
  <c r="W125" i="3"/>
  <c r="X125" i="3" s="1"/>
  <c r="W113" i="3"/>
  <c r="X113" i="3" s="1"/>
  <c r="W101" i="3"/>
  <c r="X101" i="3" s="1"/>
  <c r="W89" i="3"/>
  <c r="X89" i="3" s="1"/>
  <c r="W77" i="3"/>
  <c r="X77" i="3" s="1"/>
  <c r="W65" i="3"/>
  <c r="X65" i="3" s="1"/>
  <c r="W53" i="3"/>
  <c r="X53" i="3" s="1"/>
  <c r="W41" i="3"/>
  <c r="X41" i="3" s="1"/>
  <c r="W29" i="3"/>
  <c r="X29" i="3" s="1"/>
  <c r="V141" i="3"/>
  <c r="V244" i="3"/>
  <c r="V220" i="3"/>
  <c r="V208" i="3"/>
  <c r="V172" i="3"/>
  <c r="V160" i="3"/>
  <c r="V148" i="3"/>
  <c r="V136" i="3"/>
  <c r="V124" i="3"/>
  <c r="V112" i="3"/>
  <c r="V100" i="3"/>
  <c r="V88" i="3"/>
  <c r="V76" i="3"/>
  <c r="V64" i="3"/>
  <c r="V52" i="3"/>
  <c r="V40" i="3"/>
  <c r="U25" i="3"/>
  <c r="V25" i="3" s="1"/>
  <c r="V129" i="3"/>
  <c r="W88" i="3"/>
  <c r="X88" i="3" s="1"/>
  <c r="T21" i="3"/>
  <c r="V255" i="3"/>
  <c r="V243" i="3"/>
  <c r="V231" i="3"/>
  <c r="V219" i="3"/>
  <c r="V207" i="3"/>
  <c r="V195" i="3"/>
  <c r="V183" i="3"/>
  <c r="V171" i="3"/>
  <c r="V159" i="3"/>
  <c r="V147" i="3"/>
  <c r="V135" i="3"/>
  <c r="V123" i="3"/>
  <c r="V111" i="3"/>
  <c r="V99" i="3"/>
  <c r="V87" i="3"/>
  <c r="V75" i="3"/>
  <c r="V63" i="3"/>
  <c r="V51" i="3"/>
  <c r="V39" i="3"/>
  <c r="V261" i="3"/>
  <c r="V117" i="3"/>
  <c r="W220" i="3"/>
  <c r="X220" i="3" s="1"/>
  <c r="W76" i="3"/>
  <c r="X76" i="3" s="1"/>
  <c r="T22" i="3"/>
  <c r="V232" i="3"/>
  <c r="V196" i="3"/>
  <c r="V259" i="3"/>
  <c r="V235" i="3"/>
  <c r="V211" i="3"/>
  <c r="V187" i="3"/>
  <c r="V139" i="3"/>
  <c r="U21" i="3"/>
  <c r="V134" i="3"/>
  <c r="V122" i="3"/>
  <c r="V110" i="3"/>
  <c r="V98" i="3"/>
  <c r="V86" i="3"/>
  <c r="V74" i="3"/>
  <c r="V62" i="3"/>
  <c r="V50" i="3"/>
  <c r="V38" i="3"/>
  <c r="V249" i="3"/>
  <c r="V105" i="3"/>
  <c r="W208" i="3"/>
  <c r="X208" i="3" s="1"/>
  <c r="W64" i="3"/>
  <c r="X64" i="3" s="1"/>
  <c r="V256" i="3"/>
  <c r="V184" i="3"/>
  <c r="V247" i="3"/>
  <c r="V223" i="3"/>
  <c r="V199" i="3"/>
  <c r="V175" i="3"/>
  <c r="V163" i="3"/>
  <c r="V127" i="3"/>
  <c r="V115" i="3"/>
  <c r="V103" i="3"/>
  <c r="V91" i="3"/>
  <c r="V79" i="3"/>
  <c r="V67" i="3"/>
  <c r="V55" i="3"/>
  <c r="V254" i="3"/>
  <c r="V242" i="3"/>
  <c r="V230" i="3"/>
  <c r="V218" i="3"/>
  <c r="V206" i="3"/>
  <c r="V194" i="3"/>
  <c r="V182" i="3"/>
  <c r="V170" i="3"/>
  <c r="V158" i="3"/>
  <c r="V253" i="3"/>
  <c r="V241" i="3"/>
  <c r="V229" i="3"/>
  <c r="V217" i="3"/>
  <c r="V205" i="3"/>
  <c r="V193" i="3"/>
  <c r="V181" i="3"/>
  <c r="V169" i="3"/>
  <c r="V157" i="3"/>
  <c r="V145" i="3"/>
  <c r="V133" i="3"/>
  <c r="V121" i="3"/>
  <c r="V109" i="3"/>
  <c r="V97" i="3"/>
  <c r="V85" i="3"/>
  <c r="V73" i="3"/>
  <c r="V61" i="3"/>
  <c r="V49" i="3"/>
  <c r="V37" i="3"/>
  <c r="V237" i="3"/>
  <c r="V93" i="3"/>
  <c r="W196" i="3"/>
  <c r="X196" i="3" s="1"/>
  <c r="W52" i="3"/>
  <c r="X52" i="3" s="1"/>
  <c r="V28" i="3"/>
  <c r="V252" i="3"/>
  <c r="V240" i="3"/>
  <c r="V228" i="3"/>
  <c r="V216" i="3"/>
  <c r="V204" i="3"/>
  <c r="V192" i="3"/>
  <c r="V180" i="3"/>
  <c r="V168" i="3"/>
  <c r="V156" i="3"/>
  <c r="V144" i="3"/>
  <c r="V132" i="3"/>
  <c r="V120" i="3"/>
  <c r="V108" i="3"/>
  <c r="V96" i="3"/>
  <c r="V84" i="3"/>
  <c r="V72" i="3"/>
  <c r="V60" i="3"/>
  <c r="V48" i="3"/>
  <c r="V36" i="3"/>
  <c r="V225" i="3"/>
  <c r="V81" i="3"/>
  <c r="W184" i="3"/>
  <c r="X184" i="3" s="1"/>
  <c r="W40" i="3"/>
  <c r="X40" i="3" s="1"/>
  <c r="V260" i="3"/>
  <c r="V248" i="3"/>
  <c r="V236" i="3"/>
  <c r="V224" i="3"/>
  <c r="V212" i="3"/>
  <c r="V200" i="3"/>
  <c r="V188" i="3"/>
  <c r="V176" i="3"/>
  <c r="V164" i="3"/>
  <c r="V152" i="3"/>
  <c r="V140" i="3"/>
  <c r="V128" i="3"/>
  <c r="V116" i="3"/>
  <c r="V104" i="3"/>
  <c r="V92" i="3"/>
  <c r="V80" i="3"/>
  <c r="V68" i="3"/>
  <c r="V56" i="3"/>
  <c r="V44" i="3"/>
  <c r="V32" i="3"/>
  <c r="W255" i="3"/>
  <c r="X255" i="3" s="1"/>
  <c r="W243" i="3"/>
  <c r="X243" i="3" s="1"/>
  <c r="W231" i="3"/>
  <c r="X231" i="3" s="1"/>
  <c r="W219" i="3"/>
  <c r="X219" i="3" s="1"/>
  <c r="W207" i="3"/>
  <c r="X207" i="3" s="1"/>
  <c r="W195" i="3"/>
  <c r="X195" i="3" s="1"/>
  <c r="W183" i="3"/>
  <c r="X183" i="3" s="1"/>
  <c r="W171" i="3"/>
  <c r="X171" i="3" s="1"/>
  <c r="W159" i="3"/>
  <c r="X159" i="3" s="1"/>
  <c r="W147" i="3"/>
  <c r="X147" i="3" s="1"/>
  <c r="W135" i="3"/>
  <c r="X135" i="3" s="1"/>
  <c r="W123" i="3"/>
  <c r="X123" i="3" s="1"/>
  <c r="W111" i="3"/>
  <c r="X111" i="3" s="1"/>
  <c r="W99" i="3"/>
  <c r="X99" i="3" s="1"/>
  <c r="W87" i="3"/>
  <c r="X87" i="3" s="1"/>
  <c r="W75" i="3"/>
  <c r="X75" i="3" s="1"/>
  <c r="W63" i="3"/>
  <c r="X63" i="3" s="1"/>
  <c r="W51" i="3"/>
  <c r="X51" i="3" s="1"/>
  <c r="W39" i="3"/>
  <c r="X39" i="3" s="1"/>
  <c r="V151" i="3"/>
  <c r="W254" i="3"/>
  <c r="X254" i="3" s="1"/>
  <c r="W242" i="3"/>
  <c r="X242" i="3" s="1"/>
  <c r="W230" i="3"/>
  <c r="X230" i="3" s="1"/>
  <c r="W218" i="3"/>
  <c r="X218" i="3" s="1"/>
  <c r="W206" i="3"/>
  <c r="X206" i="3" s="1"/>
  <c r="W194" i="3"/>
  <c r="X194" i="3" s="1"/>
  <c r="W182" i="3"/>
  <c r="X182" i="3" s="1"/>
  <c r="W170" i="3"/>
  <c r="X170" i="3" s="1"/>
  <c r="W158" i="3"/>
  <c r="X158" i="3" s="1"/>
  <c r="W146" i="3"/>
  <c r="X146" i="3" s="1"/>
  <c r="W134" i="3"/>
  <c r="X134" i="3" s="1"/>
  <c r="W122" i="3"/>
  <c r="X122" i="3" s="1"/>
  <c r="W110" i="3"/>
  <c r="X110" i="3" s="1"/>
  <c r="W98" i="3"/>
  <c r="X98" i="3" s="1"/>
  <c r="W86" i="3"/>
  <c r="X86" i="3" s="1"/>
  <c r="W74" i="3"/>
  <c r="X74" i="3" s="1"/>
  <c r="W62" i="3"/>
  <c r="X62" i="3" s="1"/>
  <c r="W50" i="3"/>
  <c r="X50" i="3" s="1"/>
  <c r="W38" i="3"/>
  <c r="X38" i="3" s="1"/>
  <c r="V246" i="3"/>
  <c r="V222" i="3"/>
  <c r="V210" i="3"/>
  <c r="V198" i="3"/>
  <c r="V186" i="3"/>
  <c r="V174" i="3"/>
  <c r="V162" i="3"/>
  <c r="V150" i="3"/>
  <c r="V138" i="3"/>
  <c r="V126" i="3"/>
  <c r="V114" i="3"/>
  <c r="V102" i="3"/>
  <c r="V90" i="3"/>
  <c r="V78" i="3"/>
  <c r="V66" i="3"/>
  <c r="V54" i="3"/>
  <c r="V42" i="3"/>
  <c r="V30" i="3"/>
  <c r="W253" i="3"/>
  <c r="X253" i="3" s="1"/>
  <c r="W241" i="3"/>
  <c r="X241" i="3" s="1"/>
  <c r="W229" i="3"/>
  <c r="X229" i="3" s="1"/>
  <c r="W217" i="3"/>
  <c r="X217" i="3" s="1"/>
  <c r="W205" i="3"/>
  <c r="X205" i="3" s="1"/>
  <c r="W193" i="3"/>
  <c r="X193" i="3" s="1"/>
  <c r="W181" i="3"/>
  <c r="X181" i="3" s="1"/>
  <c r="W169" i="3"/>
  <c r="X169" i="3" s="1"/>
  <c r="W157" i="3"/>
  <c r="X157" i="3" s="1"/>
  <c r="W145" i="3"/>
  <c r="X145" i="3" s="1"/>
  <c r="W133" i="3"/>
  <c r="X133" i="3" s="1"/>
  <c r="W121" i="3"/>
  <c r="X121" i="3" s="1"/>
  <c r="W109" i="3"/>
  <c r="X109" i="3" s="1"/>
  <c r="W97" i="3"/>
  <c r="X97" i="3" s="1"/>
  <c r="W85" i="3"/>
  <c r="X85" i="3" s="1"/>
  <c r="W73" i="3"/>
  <c r="X73" i="3" s="1"/>
  <c r="W61" i="3"/>
  <c r="X61" i="3" s="1"/>
  <c r="W49" i="3"/>
  <c r="X49" i="3" s="1"/>
  <c r="W37" i="3"/>
  <c r="X37" i="3" s="1"/>
  <c r="V258" i="3"/>
  <c r="V257" i="3"/>
  <c r="V245" i="3"/>
  <c r="V233" i="3"/>
  <c r="V221" i="3"/>
  <c r="V209" i="3"/>
  <c r="V197" i="3"/>
  <c r="V185" i="3"/>
  <c r="V173" i="3"/>
  <c r="V161" i="3"/>
  <c r="V149" i="3"/>
  <c r="V137" i="3"/>
  <c r="V125" i="3"/>
  <c r="V113" i="3"/>
  <c r="V101" i="3"/>
  <c r="V89" i="3"/>
  <c r="V77" i="3"/>
  <c r="V65" i="3"/>
  <c r="V53" i="3"/>
  <c r="V41" i="3"/>
  <c r="V29" i="3"/>
  <c r="W252" i="3"/>
  <c r="X252" i="3" s="1"/>
  <c r="W240" i="3"/>
  <c r="X240" i="3" s="1"/>
  <c r="W228" i="3"/>
  <c r="X228" i="3" s="1"/>
  <c r="W216" i="3"/>
  <c r="X216" i="3" s="1"/>
  <c r="W204" i="3"/>
  <c r="X204" i="3" s="1"/>
  <c r="W192" i="3"/>
  <c r="X192" i="3" s="1"/>
  <c r="W180" i="3"/>
  <c r="X180" i="3" s="1"/>
  <c r="W168" i="3"/>
  <c r="X168" i="3" s="1"/>
  <c r="W156" i="3"/>
  <c r="X156" i="3" s="1"/>
  <c r="W144" i="3"/>
  <c r="X144" i="3" s="1"/>
  <c r="W132" i="3"/>
  <c r="X132" i="3" s="1"/>
  <c r="W120" i="3"/>
  <c r="X120" i="3" s="1"/>
  <c r="W108" i="3"/>
  <c r="X108" i="3" s="1"/>
  <c r="W96" i="3"/>
  <c r="X96" i="3" s="1"/>
  <c r="W84" i="3"/>
  <c r="X84" i="3" s="1"/>
  <c r="W72" i="3"/>
  <c r="X72" i="3" s="1"/>
  <c r="W60" i="3"/>
  <c r="X60" i="3" s="1"/>
  <c r="W48" i="3"/>
  <c r="X48" i="3" s="1"/>
  <c r="W36" i="3"/>
  <c r="X36" i="3" s="1"/>
  <c r="U24" i="3"/>
  <c r="W25" i="3"/>
  <c r="X25" i="3" s="1"/>
  <c r="W251" i="3"/>
  <c r="X251" i="3" s="1"/>
  <c r="W239" i="3"/>
  <c r="X239" i="3" s="1"/>
  <c r="W227" i="3"/>
  <c r="X227" i="3" s="1"/>
  <c r="W215" i="3"/>
  <c r="X215" i="3" s="1"/>
  <c r="W203" i="3"/>
  <c r="X203" i="3" s="1"/>
  <c r="W191" i="3"/>
  <c r="X191" i="3" s="1"/>
  <c r="W179" i="3"/>
  <c r="X179" i="3" s="1"/>
  <c r="W167" i="3"/>
  <c r="X167" i="3" s="1"/>
  <c r="W155" i="3"/>
  <c r="X155" i="3" s="1"/>
  <c r="W143" i="3"/>
  <c r="X143" i="3" s="1"/>
  <c r="W131" i="3"/>
  <c r="X131" i="3" s="1"/>
  <c r="W119" i="3"/>
  <c r="X119" i="3" s="1"/>
  <c r="W107" i="3"/>
  <c r="X107" i="3" s="1"/>
  <c r="W95" i="3"/>
  <c r="X95" i="3" s="1"/>
  <c r="W83" i="3"/>
  <c r="X83" i="3" s="1"/>
  <c r="W71" i="3"/>
  <c r="X71" i="3" s="1"/>
  <c r="W59" i="3"/>
  <c r="X59" i="3" s="1"/>
  <c r="W47" i="3"/>
  <c r="X47" i="3" s="1"/>
  <c r="W35" i="3"/>
  <c r="X35" i="3" s="1"/>
  <c r="U23" i="3"/>
  <c r="W262" i="3"/>
  <c r="X262" i="3" s="1"/>
  <c r="W250" i="3"/>
  <c r="X250" i="3" s="1"/>
  <c r="W238" i="3"/>
  <c r="X238" i="3" s="1"/>
  <c r="W226" i="3"/>
  <c r="X226" i="3" s="1"/>
  <c r="W214" i="3"/>
  <c r="X214" i="3" s="1"/>
  <c r="W202" i="3"/>
  <c r="X202" i="3" s="1"/>
  <c r="W190" i="3"/>
  <c r="X190" i="3" s="1"/>
  <c r="W178" i="3"/>
  <c r="X178" i="3" s="1"/>
  <c r="W166" i="3"/>
  <c r="X166" i="3" s="1"/>
  <c r="W154" i="3"/>
  <c r="X154" i="3" s="1"/>
  <c r="W142" i="3"/>
  <c r="X142" i="3" s="1"/>
  <c r="W130" i="3"/>
  <c r="X130" i="3" s="1"/>
  <c r="W118" i="3"/>
  <c r="X118" i="3" s="1"/>
  <c r="W106" i="3"/>
  <c r="X106" i="3" s="1"/>
  <c r="W94" i="3"/>
  <c r="X94" i="3" s="1"/>
  <c r="W82" i="3"/>
  <c r="X82" i="3" s="1"/>
  <c r="W70" i="3"/>
  <c r="X70" i="3" s="1"/>
  <c r="W58" i="3"/>
  <c r="X58" i="3" s="1"/>
  <c r="W46" i="3"/>
  <c r="X46" i="3" s="1"/>
  <c r="W34" i="3"/>
  <c r="X34" i="3" s="1"/>
  <c r="V234" i="3"/>
  <c r="U22" i="3"/>
  <c r="V146" i="3"/>
  <c r="V23" i="3" l="1"/>
  <c r="AD22" i="3"/>
  <c r="AB6" i="3"/>
  <c r="AD23" i="3"/>
  <c r="AD24" i="3"/>
  <c r="T26" i="3"/>
  <c r="V21" i="3"/>
  <c r="V24" i="3"/>
  <c r="V22" i="3"/>
  <c r="W21" i="3"/>
  <c r="X21" i="3" s="1"/>
  <c r="W23" i="3"/>
  <c r="X23" i="3" s="1"/>
  <c r="U26" i="3"/>
  <c r="W24" i="3"/>
  <c r="X24" i="3" s="1"/>
  <c r="W22" i="3"/>
  <c r="X22" i="3" s="1"/>
  <c r="V26" i="3" l="1"/>
  <c r="AD21" i="3"/>
  <c r="AD26" i="3" s="1"/>
  <c r="W26" i="3"/>
  <c r="X26" i="3" s="1"/>
  <c r="Q63" i="3" l="1"/>
  <c r="P25" i="3"/>
  <c r="A82" i="3"/>
  <c r="Q82" i="3" l="1"/>
  <c r="R82" i="3"/>
  <c r="S82" i="3" s="1"/>
  <c r="R63" i="3"/>
  <c r="S63" i="3" s="1"/>
  <c r="R25" i="3" l="1"/>
  <c r="A249" i="3"/>
  <c r="Q249" i="3" l="1"/>
  <c r="R249" i="3"/>
  <c r="S249" i="3" s="1"/>
  <c r="M6" i="3"/>
  <c r="N6" i="3"/>
  <c r="O6" i="3"/>
  <c r="Y6" i="3"/>
  <c r="AI6" i="3"/>
  <c r="AJ6" i="3"/>
  <c r="AK6" i="3"/>
  <c r="AL6" i="3"/>
  <c r="AM6" i="3"/>
  <c r="AN6" i="3"/>
  <c r="AO6" i="3"/>
  <c r="AP6" i="3"/>
  <c r="AQ6" i="3"/>
  <c r="AR6" i="3"/>
  <c r="L6" i="3"/>
  <c r="A262" i="3"/>
  <c r="A261" i="3"/>
  <c r="A260" i="3"/>
  <c r="A259" i="3"/>
  <c r="A258" i="3"/>
  <c r="A257" i="3"/>
  <c r="A256" i="3"/>
  <c r="A255" i="3"/>
  <c r="A254" i="3"/>
  <c r="A253" i="3"/>
  <c r="A252" i="3"/>
  <c r="A251" i="3"/>
  <c r="A250"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1" i="3"/>
  <c r="A80" i="3"/>
  <c r="A79" i="3"/>
  <c r="A78" i="3"/>
  <c r="A77" i="3"/>
  <c r="A76" i="3"/>
  <c r="A75" i="3"/>
  <c r="A74" i="3"/>
  <c r="A73" i="3"/>
  <c r="A72" i="3"/>
  <c r="A71" i="3"/>
  <c r="A70" i="3"/>
  <c r="A69" i="3"/>
  <c r="A68" i="3"/>
  <c r="A67" i="3"/>
  <c r="A66" i="3"/>
  <c r="A65" i="3"/>
  <c r="A64"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R25" i="3"/>
  <c r="AQ25" i="3"/>
  <c r="AP25" i="3"/>
  <c r="AO25" i="3"/>
  <c r="AN25" i="3"/>
  <c r="AM25" i="3"/>
  <c r="AL25" i="3"/>
  <c r="AK25" i="3"/>
  <c r="AJ25" i="3"/>
  <c r="AI25" i="3"/>
  <c r="Y25" i="3"/>
  <c r="AA25" i="3" s="1"/>
  <c r="O25" i="3"/>
  <c r="Q25" i="3" s="1"/>
  <c r="N25" i="3"/>
  <c r="M25" i="3"/>
  <c r="L25" i="3"/>
  <c r="M24" i="3"/>
  <c r="L24" i="3"/>
  <c r="M23" i="3"/>
  <c r="L23" i="3"/>
  <c r="M22" i="3"/>
  <c r="L22" i="3"/>
  <c r="M21" i="3"/>
  <c r="L21" i="3"/>
  <c r="AB54" i="3" l="1"/>
  <c r="AC54" i="3" s="1"/>
  <c r="AA54" i="3"/>
  <c r="AB107" i="3"/>
  <c r="AC107" i="3" s="1"/>
  <c r="AA107" i="3"/>
  <c r="AB108" i="3"/>
  <c r="AC108" i="3" s="1"/>
  <c r="AA108" i="3"/>
  <c r="AB61" i="3"/>
  <c r="AC61" i="3" s="1"/>
  <c r="AA61" i="3"/>
  <c r="AB87" i="3"/>
  <c r="AC87" i="3" s="1"/>
  <c r="AA87" i="3"/>
  <c r="AB38" i="3"/>
  <c r="AC38" i="3" s="1"/>
  <c r="AA38" i="3"/>
  <c r="AB109" i="3"/>
  <c r="AC109" i="3" s="1"/>
  <c r="AA109" i="3"/>
  <c r="AB51" i="3"/>
  <c r="AC51" i="3" s="1"/>
  <c r="AA51" i="3"/>
  <c r="AB102" i="3"/>
  <c r="AC102" i="3" s="1"/>
  <c r="AA102" i="3"/>
  <c r="AB34" i="3"/>
  <c r="AC34" i="3" s="1"/>
  <c r="AA34" i="3"/>
  <c r="AB47" i="3"/>
  <c r="AC47" i="3" s="1"/>
  <c r="AA47" i="3"/>
  <c r="AA98" i="3"/>
  <c r="AB98" i="3"/>
  <c r="AC98" i="3" s="1"/>
  <c r="AA78" i="3"/>
  <c r="AB78" i="3"/>
  <c r="AC78" i="3" s="1"/>
  <c r="Q164" i="3"/>
  <c r="R164" i="3"/>
  <c r="S164" i="3" s="1"/>
  <c r="Q176" i="3"/>
  <c r="R176" i="3"/>
  <c r="S176" i="3" s="1"/>
  <c r="Q188" i="3"/>
  <c r="R188" i="3"/>
  <c r="S188" i="3" s="1"/>
  <c r="Q200" i="3"/>
  <c r="R200" i="3"/>
  <c r="S200" i="3" s="1"/>
  <c r="Q212" i="3"/>
  <c r="R212" i="3"/>
  <c r="S212" i="3" s="1"/>
  <c r="R224" i="3"/>
  <c r="S224" i="3" s="1"/>
  <c r="Q224" i="3"/>
  <c r="R236" i="3"/>
  <c r="S236" i="3" s="1"/>
  <c r="Q236" i="3"/>
  <c r="Q248" i="3"/>
  <c r="R248" i="3"/>
  <c r="S248" i="3" s="1"/>
  <c r="Q261" i="3"/>
  <c r="R261" i="3"/>
  <c r="S261" i="3" s="1"/>
  <c r="Q75" i="3"/>
  <c r="R75" i="3"/>
  <c r="S75" i="3" s="1"/>
  <c r="Q160" i="3"/>
  <c r="R160" i="3"/>
  <c r="S160" i="3" s="1"/>
  <c r="Q208" i="3"/>
  <c r="R208" i="3"/>
  <c r="S208" i="3" s="1"/>
  <c r="Q257" i="3"/>
  <c r="R257" i="3"/>
  <c r="S257" i="3" s="1"/>
  <c r="R64" i="3"/>
  <c r="S64" i="3" s="1"/>
  <c r="Q64" i="3"/>
  <c r="Q113" i="3"/>
  <c r="R113" i="3"/>
  <c r="S113" i="3" s="1"/>
  <c r="Q173" i="3"/>
  <c r="R173" i="3"/>
  <c r="S173" i="3" s="1"/>
  <c r="Q258" i="3"/>
  <c r="R258" i="3"/>
  <c r="S258" i="3" s="1"/>
  <c r="R114" i="3"/>
  <c r="S114" i="3" s="1"/>
  <c r="Q114" i="3"/>
  <c r="R91" i="3"/>
  <c r="S91" i="3" s="1"/>
  <c r="Q91" i="3"/>
  <c r="Q92" i="3"/>
  <c r="R92" i="3"/>
  <c r="S92" i="3" s="1"/>
  <c r="Q128" i="3"/>
  <c r="R128" i="3"/>
  <c r="S128" i="3" s="1"/>
  <c r="Q31" i="3"/>
  <c r="R31" i="3"/>
  <c r="S31" i="3" s="1"/>
  <c r="Q80" i="3"/>
  <c r="R80" i="3"/>
  <c r="S80" i="3" s="1"/>
  <c r="Q141" i="3"/>
  <c r="R141" i="3"/>
  <c r="S141" i="3" s="1"/>
  <c r="Q177" i="3"/>
  <c r="R177" i="3"/>
  <c r="S177" i="3" s="1"/>
  <c r="Q201" i="3"/>
  <c r="R201" i="3"/>
  <c r="S201" i="3" s="1"/>
  <c r="R225" i="3"/>
  <c r="S225" i="3" s="1"/>
  <c r="Q225" i="3"/>
  <c r="Q32" i="3"/>
  <c r="R32" i="3"/>
  <c r="S32" i="3" s="1"/>
  <c r="P9" i="3"/>
  <c r="U9" i="3" s="1"/>
  <c r="AE9" i="3" s="1"/>
  <c r="Q56" i="3"/>
  <c r="R56" i="3"/>
  <c r="S56" i="3" s="1"/>
  <c r="Q81" i="3"/>
  <c r="R81" i="3"/>
  <c r="S81" i="3" s="1"/>
  <c r="Q94" i="3"/>
  <c r="R94" i="3"/>
  <c r="S94" i="3" s="1"/>
  <c r="Q106" i="3"/>
  <c r="R106" i="3"/>
  <c r="S106" i="3" s="1"/>
  <c r="Q118" i="3"/>
  <c r="R118" i="3"/>
  <c r="S118" i="3" s="1"/>
  <c r="R130" i="3"/>
  <c r="S130" i="3" s="1"/>
  <c r="Q130" i="3"/>
  <c r="Q142" i="3"/>
  <c r="R142" i="3"/>
  <c r="S142" i="3" s="1"/>
  <c r="Q154" i="3"/>
  <c r="R154" i="3"/>
  <c r="S154" i="3" s="1"/>
  <c r="R166" i="3"/>
  <c r="S166" i="3" s="1"/>
  <c r="Q166" i="3"/>
  <c r="Q178" i="3"/>
  <c r="R178" i="3"/>
  <c r="S178" i="3" s="1"/>
  <c r="R190" i="3"/>
  <c r="S190" i="3" s="1"/>
  <c r="Q190" i="3"/>
  <c r="Q202" i="3"/>
  <c r="R202" i="3"/>
  <c r="S202" i="3" s="1"/>
  <c r="Q214" i="3"/>
  <c r="R214" i="3"/>
  <c r="S214" i="3" s="1"/>
  <c r="Q226" i="3"/>
  <c r="R226" i="3"/>
  <c r="S226" i="3" s="1"/>
  <c r="R238" i="3"/>
  <c r="S238" i="3" s="1"/>
  <c r="Q238" i="3"/>
  <c r="Q251" i="3"/>
  <c r="R251" i="3"/>
  <c r="S251" i="3" s="1"/>
  <c r="Q88" i="3"/>
  <c r="R88" i="3"/>
  <c r="S88" i="3" s="1"/>
  <c r="Q148" i="3"/>
  <c r="R148" i="3"/>
  <c r="S148" i="3" s="1"/>
  <c r="Q196" i="3"/>
  <c r="R196" i="3"/>
  <c r="S196" i="3" s="1"/>
  <c r="R232" i="3"/>
  <c r="S232" i="3" s="1"/>
  <c r="Q232" i="3"/>
  <c r="R51" i="3"/>
  <c r="S51" i="3" s="1"/>
  <c r="Q51" i="3"/>
  <c r="Q90" i="3"/>
  <c r="R90" i="3"/>
  <c r="S90" i="3" s="1"/>
  <c r="Q162" i="3"/>
  <c r="R162" i="3"/>
  <c r="S162" i="3" s="1"/>
  <c r="R210" i="3"/>
  <c r="S210" i="3" s="1"/>
  <c r="Q210" i="3"/>
  <c r="Q259" i="3"/>
  <c r="R259" i="3"/>
  <c r="S259" i="3" s="1"/>
  <c r="Q41" i="3"/>
  <c r="R41" i="3"/>
  <c r="S41" i="3" s="1"/>
  <c r="Q115" i="3"/>
  <c r="R115" i="3"/>
  <c r="S115" i="3" s="1"/>
  <c r="Q151" i="3"/>
  <c r="R151" i="3"/>
  <c r="S151" i="3" s="1"/>
  <c r="Q211" i="3"/>
  <c r="R211" i="3"/>
  <c r="S211" i="3" s="1"/>
  <c r="P18" i="3"/>
  <c r="U18" i="3" s="1"/>
  <c r="AE18" i="3" s="1"/>
  <c r="Q260" i="3"/>
  <c r="R260" i="3"/>
  <c r="S260" i="3" s="1"/>
  <c r="Q42" i="3"/>
  <c r="R42" i="3"/>
  <c r="S42" i="3" s="1"/>
  <c r="Q104" i="3"/>
  <c r="R104" i="3"/>
  <c r="S104" i="3" s="1"/>
  <c r="R140" i="3"/>
  <c r="S140" i="3" s="1"/>
  <c r="Q140" i="3"/>
  <c r="Q55" i="3"/>
  <c r="R55" i="3"/>
  <c r="S55" i="3" s="1"/>
  <c r="R129" i="3"/>
  <c r="S129" i="3" s="1"/>
  <c r="Q129" i="3"/>
  <c r="Q165" i="3"/>
  <c r="R165" i="3"/>
  <c r="S165" i="3" s="1"/>
  <c r="R189" i="3"/>
  <c r="S189" i="3" s="1"/>
  <c r="Q189" i="3"/>
  <c r="Q213" i="3"/>
  <c r="R213" i="3"/>
  <c r="S213" i="3" s="1"/>
  <c r="R237" i="3"/>
  <c r="S237" i="3" s="1"/>
  <c r="Q237" i="3"/>
  <c r="R250" i="3"/>
  <c r="Q250" i="3"/>
  <c r="Q262" i="3"/>
  <c r="R262" i="3"/>
  <c r="S262" i="3" s="1"/>
  <c r="R44" i="3"/>
  <c r="S44" i="3" s="1"/>
  <c r="Q44" i="3"/>
  <c r="Q69" i="3"/>
  <c r="R69" i="3"/>
  <c r="S69" i="3" s="1"/>
  <c r="Q33" i="3"/>
  <c r="R33" i="3"/>
  <c r="S33" i="3" s="1"/>
  <c r="Q45" i="3"/>
  <c r="R45" i="3"/>
  <c r="S45" i="3" s="1"/>
  <c r="Q57" i="3"/>
  <c r="R57" i="3"/>
  <c r="S57" i="3" s="1"/>
  <c r="Q70" i="3"/>
  <c r="R70" i="3"/>
  <c r="S70" i="3" s="1"/>
  <c r="Q83" i="3"/>
  <c r="R83" i="3"/>
  <c r="S83" i="3" s="1"/>
  <c r="Q95" i="3"/>
  <c r="R95" i="3"/>
  <c r="S95" i="3" s="1"/>
  <c r="Q107" i="3"/>
  <c r="R107" i="3"/>
  <c r="S107" i="3" s="1"/>
  <c r="R119" i="3"/>
  <c r="S119" i="3" s="1"/>
  <c r="Q119" i="3"/>
  <c r="Q131" i="3"/>
  <c r="R131" i="3"/>
  <c r="S131" i="3" s="1"/>
  <c r="R143" i="3"/>
  <c r="S143" i="3" s="1"/>
  <c r="Q143" i="3"/>
  <c r="Q155" i="3"/>
  <c r="R155" i="3"/>
  <c r="S155" i="3" s="1"/>
  <c r="Q167" i="3"/>
  <c r="R167" i="3"/>
  <c r="S167" i="3" s="1"/>
  <c r="R179" i="3"/>
  <c r="S179" i="3" s="1"/>
  <c r="Q179" i="3"/>
  <c r="Q191" i="3"/>
  <c r="R191" i="3"/>
  <c r="S191" i="3" s="1"/>
  <c r="Q203" i="3"/>
  <c r="R203" i="3"/>
  <c r="S203" i="3" s="1"/>
  <c r="Q215" i="3"/>
  <c r="R215" i="3"/>
  <c r="S215" i="3" s="1"/>
  <c r="Q227" i="3"/>
  <c r="R227" i="3"/>
  <c r="S227" i="3" s="1"/>
  <c r="Q239" i="3"/>
  <c r="R239" i="3"/>
  <c r="S239" i="3" s="1"/>
  <c r="Q252" i="3"/>
  <c r="R252" i="3"/>
  <c r="S252" i="3" s="1"/>
  <c r="P7" i="3"/>
  <c r="U7" i="3" s="1"/>
  <c r="AE7" i="3" s="1"/>
  <c r="Q50" i="3"/>
  <c r="R50" i="3"/>
  <c r="S50" i="3" s="1"/>
  <c r="Q100" i="3"/>
  <c r="R100" i="3"/>
  <c r="S100" i="3" s="1"/>
  <c r="Q136" i="3"/>
  <c r="R136" i="3"/>
  <c r="S136" i="3" s="1"/>
  <c r="Q184" i="3"/>
  <c r="R184" i="3"/>
  <c r="S184" i="3" s="1"/>
  <c r="Q220" i="3"/>
  <c r="R220" i="3"/>
  <c r="S220" i="3" s="1"/>
  <c r="Q244" i="3"/>
  <c r="R244" i="3"/>
  <c r="S244" i="3" s="1"/>
  <c r="Q39" i="3"/>
  <c r="R39" i="3"/>
  <c r="S39" i="3" s="1"/>
  <c r="R101" i="3"/>
  <c r="S101" i="3" s="1"/>
  <c r="Q101" i="3"/>
  <c r="R137" i="3"/>
  <c r="S137" i="3" s="1"/>
  <c r="Q137" i="3"/>
  <c r="Q185" i="3"/>
  <c r="R185" i="3"/>
  <c r="S185" i="3" s="1"/>
  <c r="Q221" i="3"/>
  <c r="R221" i="3"/>
  <c r="S221" i="3" s="1"/>
  <c r="R40" i="3"/>
  <c r="S40" i="3" s="1"/>
  <c r="Q40" i="3"/>
  <c r="Q77" i="3"/>
  <c r="R77" i="3"/>
  <c r="S77" i="3" s="1"/>
  <c r="Q150" i="3"/>
  <c r="R150" i="3"/>
  <c r="S150" i="3" s="1"/>
  <c r="Q66" i="3"/>
  <c r="R66" i="3"/>
  <c r="S66" i="3" s="1"/>
  <c r="Q127" i="3"/>
  <c r="R127" i="3"/>
  <c r="S127" i="3" s="1"/>
  <c r="Q175" i="3"/>
  <c r="R175" i="3"/>
  <c r="S175" i="3" s="1"/>
  <c r="R199" i="3"/>
  <c r="S199" i="3" s="1"/>
  <c r="Q199" i="3"/>
  <c r="Q247" i="3"/>
  <c r="R247" i="3"/>
  <c r="S247" i="3" s="1"/>
  <c r="Q30" i="3"/>
  <c r="R30" i="3"/>
  <c r="S30" i="3" s="1"/>
  <c r="Q79" i="3"/>
  <c r="R79" i="3"/>
  <c r="S79" i="3" s="1"/>
  <c r="Q116" i="3"/>
  <c r="R116" i="3"/>
  <c r="S116" i="3" s="1"/>
  <c r="Q152" i="3"/>
  <c r="R152" i="3"/>
  <c r="S152" i="3" s="1"/>
  <c r="Q68" i="3"/>
  <c r="R68" i="3"/>
  <c r="S68" i="3" s="1"/>
  <c r="Q117" i="3"/>
  <c r="R117" i="3"/>
  <c r="S117" i="3" s="1"/>
  <c r="Q204" i="3"/>
  <c r="R204" i="3"/>
  <c r="S204" i="3" s="1"/>
  <c r="Q216" i="3"/>
  <c r="R216" i="3"/>
  <c r="S216" i="3" s="1"/>
  <c r="R228" i="3"/>
  <c r="S228" i="3" s="1"/>
  <c r="Q228" i="3"/>
  <c r="Q240" i="3"/>
  <c r="R240" i="3"/>
  <c r="S240" i="3" s="1"/>
  <c r="R253" i="3"/>
  <c r="S253" i="3" s="1"/>
  <c r="Q253" i="3"/>
  <c r="Q38" i="3"/>
  <c r="R38" i="3"/>
  <c r="S38" i="3" s="1"/>
  <c r="R112" i="3"/>
  <c r="S112" i="3" s="1"/>
  <c r="Q112" i="3"/>
  <c r="Q76" i="3"/>
  <c r="R76" i="3"/>
  <c r="S76" i="3" s="1"/>
  <c r="Q149" i="3"/>
  <c r="R149" i="3"/>
  <c r="S149" i="3" s="1"/>
  <c r="R197" i="3"/>
  <c r="S197" i="3" s="1"/>
  <c r="Q197" i="3"/>
  <c r="R233" i="3"/>
  <c r="S233" i="3" s="1"/>
  <c r="Q233" i="3"/>
  <c r="R65" i="3"/>
  <c r="S65" i="3" s="1"/>
  <c r="Q65" i="3"/>
  <c r="Q126" i="3"/>
  <c r="R126" i="3"/>
  <c r="S126" i="3" s="1"/>
  <c r="Q174" i="3"/>
  <c r="R174" i="3"/>
  <c r="S174" i="3" s="1"/>
  <c r="Q198" i="3"/>
  <c r="R198" i="3"/>
  <c r="S198" i="3" s="1"/>
  <c r="R234" i="3"/>
  <c r="S234" i="3" s="1"/>
  <c r="Q234" i="3"/>
  <c r="Q29" i="3"/>
  <c r="R29" i="3"/>
  <c r="S29" i="3" s="1"/>
  <c r="Q78" i="3"/>
  <c r="R78" i="3"/>
  <c r="S78" i="3" s="1"/>
  <c r="P15" i="3"/>
  <c r="U15" i="3" s="1"/>
  <c r="AE15" i="3" s="1"/>
  <c r="Q139" i="3"/>
  <c r="R139" i="3"/>
  <c r="S139" i="3" s="1"/>
  <c r="Q187" i="3"/>
  <c r="R187" i="3"/>
  <c r="S187" i="3" s="1"/>
  <c r="Q235" i="3"/>
  <c r="R235" i="3"/>
  <c r="S235" i="3" s="1"/>
  <c r="Q67" i="3"/>
  <c r="R67" i="3"/>
  <c r="S67" i="3" s="1"/>
  <c r="Q93" i="3"/>
  <c r="R93" i="3"/>
  <c r="S93" i="3" s="1"/>
  <c r="Q34" i="3"/>
  <c r="R34" i="3"/>
  <c r="S34" i="3" s="1"/>
  <c r="Q58" i="3"/>
  <c r="R58" i="3"/>
  <c r="S58" i="3" s="1"/>
  <c r="Q84" i="3"/>
  <c r="R84" i="3"/>
  <c r="S84" i="3" s="1"/>
  <c r="Q120" i="3"/>
  <c r="R120" i="3"/>
  <c r="S120" i="3" s="1"/>
  <c r="Q144" i="3"/>
  <c r="R144" i="3"/>
  <c r="S144" i="3" s="1"/>
  <c r="R156" i="3"/>
  <c r="S156" i="3" s="1"/>
  <c r="Q156" i="3"/>
  <c r="R168" i="3"/>
  <c r="S168" i="3" s="1"/>
  <c r="Q168" i="3"/>
  <c r="Q180" i="3"/>
  <c r="R180" i="3"/>
  <c r="S180" i="3" s="1"/>
  <c r="R192" i="3"/>
  <c r="S192" i="3" s="1"/>
  <c r="Q192" i="3"/>
  <c r="P13" i="3"/>
  <c r="U13" i="3" s="1"/>
  <c r="AE13" i="3" s="1"/>
  <c r="Q35" i="3"/>
  <c r="R35" i="3"/>
  <c r="S35" i="3" s="1"/>
  <c r="Q47" i="3"/>
  <c r="R47" i="3"/>
  <c r="S47" i="3" s="1"/>
  <c r="Q59" i="3"/>
  <c r="R59" i="3"/>
  <c r="S59" i="3" s="1"/>
  <c r="Q72" i="3"/>
  <c r="R72" i="3"/>
  <c r="P12" i="3"/>
  <c r="U12" i="3" s="1"/>
  <c r="AE12" i="3" s="1"/>
  <c r="Q85" i="3"/>
  <c r="R85" i="3"/>
  <c r="S85" i="3" s="1"/>
  <c r="Q97" i="3"/>
  <c r="R97" i="3"/>
  <c r="S97" i="3" s="1"/>
  <c r="R109" i="3"/>
  <c r="S109" i="3" s="1"/>
  <c r="Q109" i="3"/>
  <c r="Q121" i="3"/>
  <c r="R121" i="3"/>
  <c r="S121" i="3" s="1"/>
  <c r="Q133" i="3"/>
  <c r="R133" i="3"/>
  <c r="S133" i="3" s="1"/>
  <c r="Q145" i="3"/>
  <c r="R145" i="3"/>
  <c r="S145" i="3" s="1"/>
  <c r="Q157" i="3"/>
  <c r="R157" i="3"/>
  <c r="S157" i="3" s="1"/>
  <c r="R169" i="3"/>
  <c r="S169" i="3" s="1"/>
  <c r="Q169" i="3"/>
  <c r="Q181" i="3"/>
  <c r="R181" i="3"/>
  <c r="S181" i="3" s="1"/>
  <c r="Q193" i="3"/>
  <c r="R193" i="3"/>
  <c r="S193" i="3" s="1"/>
  <c r="Q205" i="3"/>
  <c r="R205" i="3"/>
  <c r="S205" i="3" s="1"/>
  <c r="R217" i="3"/>
  <c r="S217" i="3" s="1"/>
  <c r="Q217" i="3"/>
  <c r="Q229" i="3"/>
  <c r="R229" i="3"/>
  <c r="S229" i="3" s="1"/>
  <c r="Q241" i="3"/>
  <c r="R241" i="3"/>
  <c r="S241" i="3" s="1"/>
  <c r="P24" i="3"/>
  <c r="R254" i="3"/>
  <c r="S254" i="3" s="1"/>
  <c r="Q254" i="3"/>
  <c r="Q54" i="3"/>
  <c r="R54" i="3"/>
  <c r="S54" i="3" s="1"/>
  <c r="P17" i="3"/>
  <c r="U17" i="3" s="1"/>
  <c r="AE17" i="3" s="1"/>
  <c r="R98" i="3"/>
  <c r="S98" i="3" s="1"/>
  <c r="Q98" i="3"/>
  <c r="Q110" i="3"/>
  <c r="R110" i="3"/>
  <c r="S110" i="3" s="1"/>
  <c r="R122" i="3"/>
  <c r="S122" i="3" s="1"/>
  <c r="Q122" i="3"/>
  <c r="Q134" i="3"/>
  <c r="R134" i="3"/>
  <c r="S134" i="3" s="1"/>
  <c r="R146" i="3"/>
  <c r="Q146" i="3"/>
  <c r="P21" i="3"/>
  <c r="Q158" i="3"/>
  <c r="R158" i="3"/>
  <c r="S158" i="3" s="1"/>
  <c r="R170" i="3"/>
  <c r="S170" i="3" s="1"/>
  <c r="Q170" i="3"/>
  <c r="Q182" i="3"/>
  <c r="R182" i="3"/>
  <c r="S182" i="3" s="1"/>
  <c r="R194" i="3"/>
  <c r="S194" i="3" s="1"/>
  <c r="Q194" i="3"/>
  <c r="Q206" i="3"/>
  <c r="R206" i="3"/>
  <c r="S206" i="3" s="1"/>
  <c r="Q218" i="3"/>
  <c r="R218" i="3"/>
  <c r="S218" i="3" s="1"/>
  <c r="Q230" i="3"/>
  <c r="R230" i="3"/>
  <c r="S230" i="3" s="1"/>
  <c r="R242" i="3"/>
  <c r="S242" i="3" s="1"/>
  <c r="Q242" i="3"/>
  <c r="Q255" i="3"/>
  <c r="R255" i="3"/>
  <c r="S255" i="3" s="1"/>
  <c r="Q62" i="3"/>
  <c r="R62" i="3"/>
  <c r="S62" i="3" s="1"/>
  <c r="R124" i="3"/>
  <c r="S124" i="3" s="1"/>
  <c r="Q124" i="3"/>
  <c r="R172" i="3"/>
  <c r="S172" i="3" s="1"/>
  <c r="Q172" i="3"/>
  <c r="Q89" i="3"/>
  <c r="R89" i="3"/>
  <c r="S89" i="3" s="1"/>
  <c r="Q125" i="3"/>
  <c r="R125" i="3"/>
  <c r="S125" i="3" s="1"/>
  <c r="Q161" i="3"/>
  <c r="R161" i="3"/>
  <c r="S161" i="3" s="1"/>
  <c r="Q209" i="3"/>
  <c r="R209" i="3"/>
  <c r="S209" i="3" s="1"/>
  <c r="Q245" i="3"/>
  <c r="R245" i="3"/>
  <c r="S245" i="3" s="1"/>
  <c r="Q52" i="3"/>
  <c r="R52" i="3"/>
  <c r="S52" i="3" s="1"/>
  <c r="P8" i="3"/>
  <c r="U8" i="3" s="1"/>
  <c r="AE8" i="3" s="1"/>
  <c r="Q102" i="3"/>
  <c r="R102" i="3"/>
  <c r="S102" i="3" s="1"/>
  <c r="Q138" i="3"/>
  <c r="R138" i="3"/>
  <c r="S138" i="3" s="1"/>
  <c r="Q186" i="3"/>
  <c r="R186" i="3"/>
  <c r="S186" i="3" s="1"/>
  <c r="P14" i="3"/>
  <c r="U14" i="3" s="1"/>
  <c r="AE14" i="3" s="1"/>
  <c r="R222" i="3"/>
  <c r="S222" i="3" s="1"/>
  <c r="Q222" i="3"/>
  <c r="Q246" i="3"/>
  <c r="R246" i="3"/>
  <c r="S246" i="3" s="1"/>
  <c r="Q53" i="3"/>
  <c r="R53" i="3"/>
  <c r="S53" i="3" s="1"/>
  <c r="Q103" i="3"/>
  <c r="R103" i="3"/>
  <c r="S103" i="3" s="1"/>
  <c r="P11" i="3"/>
  <c r="U11" i="3" s="1"/>
  <c r="AE11" i="3" s="1"/>
  <c r="Q163" i="3"/>
  <c r="R163" i="3"/>
  <c r="S163" i="3" s="1"/>
  <c r="Q223" i="3"/>
  <c r="R223" i="3"/>
  <c r="S223" i="3" s="1"/>
  <c r="Q43" i="3"/>
  <c r="R43" i="3"/>
  <c r="S43" i="3" s="1"/>
  <c r="Q105" i="3"/>
  <c r="R105" i="3"/>
  <c r="S105" i="3" s="1"/>
  <c r="Q153" i="3"/>
  <c r="R153" i="3"/>
  <c r="S153" i="3" s="1"/>
  <c r="Q46" i="3"/>
  <c r="R46" i="3"/>
  <c r="S46" i="3" s="1"/>
  <c r="Q71" i="3"/>
  <c r="R71" i="3"/>
  <c r="S71" i="3" s="1"/>
  <c r="Q96" i="3"/>
  <c r="R96" i="3"/>
  <c r="S96" i="3" s="1"/>
  <c r="Q108" i="3"/>
  <c r="R108" i="3"/>
  <c r="S108" i="3" s="1"/>
  <c r="Q132" i="3"/>
  <c r="P16" i="3"/>
  <c r="U16" i="3" s="1"/>
  <c r="AE16" i="3" s="1"/>
  <c r="R132" i="3"/>
  <c r="S132" i="3" s="1"/>
  <c r="Q36" i="3"/>
  <c r="R36" i="3"/>
  <c r="S36" i="3" s="1"/>
  <c r="Q48" i="3"/>
  <c r="R48" i="3"/>
  <c r="S48" i="3" s="1"/>
  <c r="Q60" i="3"/>
  <c r="R60" i="3"/>
  <c r="S60" i="3" s="1"/>
  <c r="Q73" i="3"/>
  <c r="R73" i="3"/>
  <c r="S73" i="3" s="1"/>
  <c r="Q86" i="3"/>
  <c r="R86" i="3"/>
  <c r="S86" i="3" s="1"/>
  <c r="R37" i="3"/>
  <c r="S37" i="3" s="1"/>
  <c r="Q37" i="3"/>
  <c r="Q49" i="3"/>
  <c r="R49" i="3"/>
  <c r="S49" i="3" s="1"/>
  <c r="Q61" i="3"/>
  <c r="R61" i="3"/>
  <c r="S61" i="3" s="1"/>
  <c r="R74" i="3"/>
  <c r="S74" i="3" s="1"/>
  <c r="Q74" i="3"/>
  <c r="P23" i="3"/>
  <c r="R87" i="3"/>
  <c r="S87" i="3" s="1"/>
  <c r="Q87" i="3"/>
  <c r="R99" i="3"/>
  <c r="S99" i="3" s="1"/>
  <c r="Q99" i="3"/>
  <c r="Q111" i="3"/>
  <c r="R111" i="3"/>
  <c r="S111" i="3" s="1"/>
  <c r="R123" i="3"/>
  <c r="S123" i="3" s="1"/>
  <c r="Q123" i="3"/>
  <c r="R135" i="3"/>
  <c r="S135" i="3" s="1"/>
  <c r="Q135" i="3"/>
  <c r="Q147" i="3"/>
  <c r="R147" i="3"/>
  <c r="S147" i="3" s="1"/>
  <c r="Q159" i="3"/>
  <c r="R159" i="3"/>
  <c r="S159" i="3" s="1"/>
  <c r="Q171" i="3"/>
  <c r="R171" i="3"/>
  <c r="S171" i="3" s="1"/>
  <c r="R183" i="3"/>
  <c r="S183" i="3" s="1"/>
  <c r="Q183" i="3"/>
  <c r="Q195" i="3"/>
  <c r="R195" i="3"/>
  <c r="S195" i="3" s="1"/>
  <c r="Q207" i="3"/>
  <c r="R207" i="3"/>
  <c r="S207" i="3" s="1"/>
  <c r="R219" i="3"/>
  <c r="S219" i="3" s="1"/>
  <c r="Q219" i="3"/>
  <c r="R231" i="3"/>
  <c r="S231" i="3" s="1"/>
  <c r="Q231" i="3"/>
  <c r="Q243" i="3"/>
  <c r="R243" i="3"/>
  <c r="S243" i="3" s="1"/>
  <c r="R256" i="3"/>
  <c r="S256" i="3" s="1"/>
  <c r="Q256" i="3"/>
  <c r="L26" i="3"/>
  <c r="M26" i="3"/>
  <c r="A249" i="2"/>
  <c r="A248" i="2"/>
  <c r="A247" i="2"/>
  <c r="A246" i="2"/>
  <c r="A245" i="2"/>
  <c r="A244" i="2"/>
  <c r="A243" i="2"/>
  <c r="A242" i="2"/>
  <c r="A241" i="2"/>
  <c r="A240" i="2"/>
  <c r="A239" i="2"/>
  <c r="A238" i="2"/>
  <c r="A237" i="2"/>
  <c r="A236" i="2"/>
  <c r="A235" i="2"/>
  <c r="A234" i="2"/>
  <c r="A233"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T11" i="2"/>
  <c r="AS11" i="2"/>
  <c r="AR11" i="2"/>
  <c r="AQ11" i="2"/>
  <c r="AP11" i="2"/>
  <c r="AO11"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AM10" i="2"/>
  <c r="AL10" i="2"/>
  <c r="AK10" i="2"/>
  <c r="AJ10" i="2"/>
  <c r="AH10" i="2"/>
  <c r="AG10" i="2"/>
  <c r="AF10" i="2"/>
  <c r="AE10" i="2"/>
  <c r="AD10" i="2"/>
  <c r="AB10" i="2"/>
  <c r="AA10" i="2"/>
  <c r="Z10" i="2"/>
  <c r="Y10" i="2"/>
  <c r="X10" i="2"/>
  <c r="W10" i="2"/>
  <c r="V10" i="2"/>
  <c r="U10" i="2"/>
  <c r="T10" i="2"/>
  <c r="S10" i="2"/>
  <c r="R10" i="2"/>
  <c r="Q10" i="2"/>
  <c r="P10" i="2"/>
  <c r="O10" i="2"/>
  <c r="AM9" i="2"/>
  <c r="AL9" i="2"/>
  <c r="AK9" i="2"/>
  <c r="AJ9" i="2"/>
  <c r="AH9" i="2"/>
  <c r="AG9" i="2"/>
  <c r="AF9" i="2"/>
  <c r="AE9" i="2"/>
  <c r="AD9" i="2"/>
  <c r="AB9" i="2"/>
  <c r="AA9" i="2"/>
  <c r="Z9" i="2"/>
  <c r="Y9" i="2"/>
  <c r="X9" i="2"/>
  <c r="W9" i="2"/>
  <c r="V9" i="2"/>
  <c r="U9" i="2"/>
  <c r="T9" i="2"/>
  <c r="S9" i="2"/>
  <c r="R9" i="2"/>
  <c r="Q9" i="2"/>
  <c r="P9" i="2"/>
  <c r="O9" i="2"/>
  <c r="AM8" i="2"/>
  <c r="AL8" i="2"/>
  <c r="AK8" i="2"/>
  <c r="AJ8" i="2"/>
  <c r="AH8" i="2"/>
  <c r="AG8" i="2"/>
  <c r="AF8" i="2"/>
  <c r="AE8" i="2"/>
  <c r="AD8" i="2"/>
  <c r="AB8" i="2"/>
  <c r="AA8" i="2"/>
  <c r="Z8" i="2"/>
  <c r="Y8" i="2"/>
  <c r="X8" i="2"/>
  <c r="W8" i="2"/>
  <c r="V8" i="2"/>
  <c r="U8" i="2"/>
  <c r="T8" i="2"/>
  <c r="S8" i="2"/>
  <c r="R8" i="2"/>
  <c r="Q8" i="2"/>
  <c r="P8" i="2"/>
  <c r="O8" i="2"/>
  <c r="AM7" i="2"/>
  <c r="AL7" i="2"/>
  <c r="AK7" i="2"/>
  <c r="AJ7" i="2"/>
  <c r="AH7" i="2"/>
  <c r="AG7" i="2"/>
  <c r="AF7" i="2"/>
  <c r="AE7" i="2"/>
  <c r="AD7" i="2"/>
  <c r="AB7" i="2"/>
  <c r="AA7" i="2"/>
  <c r="Z7" i="2"/>
  <c r="Y7" i="2"/>
  <c r="X7" i="2"/>
  <c r="W7" i="2"/>
  <c r="V7" i="2"/>
  <c r="U7" i="2"/>
  <c r="T7" i="2"/>
  <c r="S7" i="2"/>
  <c r="R7" i="2"/>
  <c r="Q7" i="2"/>
  <c r="P7" i="2"/>
  <c r="O7" i="2"/>
  <c r="AG38" i="3" l="1"/>
  <c r="AH38" i="3" s="1"/>
  <c r="AF38" i="3"/>
  <c r="AG51" i="3"/>
  <c r="AH51" i="3" s="1"/>
  <c r="AF51" i="3"/>
  <c r="AF78" i="3"/>
  <c r="AG78" i="3"/>
  <c r="AH78" i="3" s="1"/>
  <c r="AF98" i="3"/>
  <c r="AG98" i="3"/>
  <c r="AH98" i="3" s="1"/>
  <c r="AF102" i="3"/>
  <c r="AG102" i="3"/>
  <c r="AH102" i="3" s="1"/>
  <c r="AG108" i="3"/>
  <c r="AH108" i="3" s="1"/>
  <c r="AF108" i="3"/>
  <c r="AG54" i="3"/>
  <c r="AH54" i="3" s="1"/>
  <c r="AF54" i="3"/>
  <c r="AF107" i="3"/>
  <c r="AG107" i="3"/>
  <c r="AH107" i="3" s="1"/>
  <c r="AG109" i="3"/>
  <c r="AH109" i="3" s="1"/>
  <c r="AF109" i="3"/>
  <c r="AG61" i="3"/>
  <c r="AH61" i="3" s="1"/>
  <c r="AF61" i="3"/>
  <c r="AF47" i="3"/>
  <c r="AG47" i="3"/>
  <c r="AH47" i="3" s="1"/>
  <c r="AF34" i="3"/>
  <c r="AG34" i="3"/>
  <c r="AH34" i="3" s="1"/>
  <c r="AG87" i="3"/>
  <c r="AH87" i="3" s="1"/>
  <c r="AF87" i="3"/>
  <c r="W11" i="3"/>
  <c r="X11" i="3" s="1"/>
  <c r="V11" i="3"/>
  <c r="W9" i="3"/>
  <c r="X9" i="3" s="1"/>
  <c r="V9" i="3"/>
  <c r="V18" i="3"/>
  <c r="W18" i="3"/>
  <c r="X18" i="3" s="1"/>
  <c r="W12" i="3"/>
  <c r="X12" i="3" s="1"/>
  <c r="V12" i="3"/>
  <c r="V15" i="3"/>
  <c r="W15" i="3"/>
  <c r="X15" i="3" s="1"/>
  <c r="W8" i="3"/>
  <c r="X8" i="3" s="1"/>
  <c r="V8" i="3"/>
  <c r="V17" i="3"/>
  <c r="W17" i="3"/>
  <c r="X17" i="3" s="1"/>
  <c r="W7" i="3"/>
  <c r="V7" i="3"/>
  <c r="W13" i="3"/>
  <c r="X13" i="3" s="1"/>
  <c r="V13" i="3"/>
  <c r="V16" i="3"/>
  <c r="W16" i="3"/>
  <c r="X16" i="3" s="1"/>
  <c r="W14" i="3"/>
  <c r="X14" i="3" s="1"/>
  <c r="V14" i="3"/>
  <c r="Q17" i="3"/>
  <c r="R17" i="3"/>
  <c r="S17" i="3" s="1"/>
  <c r="S250" i="3"/>
  <c r="R24" i="3"/>
  <c r="Q18" i="3"/>
  <c r="R18" i="3"/>
  <c r="S18" i="3" s="1"/>
  <c r="Q12" i="3"/>
  <c r="R12" i="3"/>
  <c r="S12" i="3" s="1"/>
  <c r="Q16" i="3"/>
  <c r="R16" i="3"/>
  <c r="S16" i="3" s="1"/>
  <c r="Q7" i="3"/>
  <c r="R7" i="3"/>
  <c r="R14" i="3"/>
  <c r="S14" i="3" s="1"/>
  <c r="Q14" i="3"/>
  <c r="Q8" i="3"/>
  <c r="R8" i="3"/>
  <c r="S8" i="3" s="1"/>
  <c r="S146" i="3"/>
  <c r="R21" i="3"/>
  <c r="Q13" i="3"/>
  <c r="R13" i="3"/>
  <c r="S13" i="3" s="1"/>
  <c r="R11" i="3"/>
  <c r="S11" i="3" s="1"/>
  <c r="Q11" i="3"/>
  <c r="S72" i="3"/>
  <c r="R23" i="3"/>
  <c r="Q15" i="3"/>
  <c r="R15" i="3"/>
  <c r="S15" i="3" s="1"/>
  <c r="Q9" i="3"/>
  <c r="R9" i="3"/>
  <c r="S9" i="3" s="1"/>
  <c r="Q28" i="3"/>
  <c r="R28" i="3"/>
  <c r="P22" i="3"/>
  <c r="P26" i="3" s="1"/>
  <c r="P10" i="3"/>
  <c r="U10" i="3" s="1"/>
  <c r="AE10" i="3" s="1"/>
  <c r="AM23" i="3"/>
  <c r="AL23" i="3"/>
  <c r="AK23" i="3"/>
  <c r="AJ23" i="3"/>
  <c r="AI23" i="3"/>
  <c r="Y23" i="3"/>
  <c r="O23" i="3"/>
  <c r="Q23" i="3" s="1"/>
  <c r="AO23" i="3"/>
  <c r="AQ23" i="3"/>
  <c r="AP23" i="3"/>
  <c r="AN23" i="3"/>
  <c r="AK22" i="3"/>
  <c r="AQ22" i="3"/>
  <c r="AN24" i="3"/>
  <c r="AN22" i="3"/>
  <c r="AO21" i="3"/>
  <c r="AM24" i="3"/>
  <c r="AM22" i="3"/>
  <c r="AN21" i="3"/>
  <c r="N24" i="3"/>
  <c r="AP21" i="3"/>
  <c r="AP22" i="3"/>
  <c r="AM21" i="3"/>
  <c r="AK24" i="3"/>
  <c r="N22" i="3"/>
  <c r="AL21" i="3"/>
  <c r="AJ24" i="3"/>
  <c r="O22" i="3"/>
  <c r="AK21" i="3"/>
  <c r="Y24" i="3"/>
  <c r="AQ21" i="3"/>
  <c r="AL24" i="3"/>
  <c r="Y22" i="3"/>
  <c r="AJ21" i="3"/>
  <c r="AI24" i="3"/>
  <c r="AO22" i="3"/>
  <c r="AI22" i="3"/>
  <c r="AI21" i="3"/>
  <c r="N23" i="3"/>
  <c r="O24" i="3"/>
  <c r="Q24" i="3" s="1"/>
  <c r="AJ22" i="3"/>
  <c r="Y21" i="3"/>
  <c r="AQ24" i="3"/>
  <c r="O21" i="3"/>
  <c r="Q21" i="3" s="1"/>
  <c r="AP24" i="3"/>
  <c r="AL22" i="3"/>
  <c r="N21" i="3"/>
  <c r="AO24" i="3"/>
  <c r="AA12" i="2"/>
  <c r="P12" i="2"/>
  <c r="AH12" i="2"/>
  <c r="O12" i="2"/>
  <c r="S12" i="2"/>
  <c r="AF12" i="2"/>
  <c r="AE12" i="2"/>
  <c r="X12" i="2"/>
  <c r="AK12" i="2"/>
  <c r="R12" i="2"/>
  <c r="T12" i="2"/>
  <c r="AG12" i="2"/>
  <c r="U12" i="2"/>
  <c r="V12" i="2"/>
  <c r="W12" i="2"/>
  <c r="AJ12" i="2"/>
  <c r="Y12" i="2"/>
  <c r="AL12" i="2"/>
  <c r="Z12" i="2"/>
  <c r="AM12" i="2"/>
  <c r="AB12" i="2"/>
  <c r="Q12" i="2"/>
  <c r="AD12" i="2"/>
  <c r="W10" i="3" l="1"/>
  <c r="X10" i="3" s="1"/>
  <c r="V10" i="3"/>
  <c r="U6" i="3"/>
  <c r="V6" i="3" s="1"/>
  <c r="X7" i="3"/>
  <c r="S7" i="3"/>
  <c r="S28" i="3"/>
  <c r="R22" i="3"/>
  <c r="R26" i="3" s="1"/>
  <c r="Q10" i="3"/>
  <c r="R10" i="3"/>
  <c r="S10" i="3" s="1"/>
  <c r="Q22" i="3"/>
  <c r="P6" i="3"/>
  <c r="Q6" i="3" s="1"/>
  <c r="AK26" i="3"/>
  <c r="Y26" i="3"/>
  <c r="AP26" i="3"/>
  <c r="AN26" i="3"/>
  <c r="AQ26" i="3"/>
  <c r="AO26" i="3"/>
  <c r="O26" i="3"/>
  <c r="Q26" i="3" s="1"/>
  <c r="AJ26" i="3"/>
  <c r="N26" i="3"/>
  <c r="AI26" i="3"/>
  <c r="AL26" i="3"/>
  <c r="AM26" i="3"/>
  <c r="AC7" i="2"/>
  <c r="AC10" i="2"/>
  <c r="AC9" i="2"/>
  <c r="AC8" i="2"/>
  <c r="AN8" i="2"/>
  <c r="AG15" i="3" l="1"/>
  <c r="AH15" i="3" s="1"/>
  <c r="AF15" i="3"/>
  <c r="AG13" i="3"/>
  <c r="AH13" i="3" s="1"/>
  <c r="AF13" i="3"/>
  <c r="AG18" i="3"/>
  <c r="AH18" i="3" s="1"/>
  <c r="AF18" i="3"/>
  <c r="AG12" i="3"/>
  <c r="AH12" i="3" s="1"/>
  <c r="AF12" i="3"/>
  <c r="AG17" i="3"/>
  <c r="AH17" i="3" s="1"/>
  <c r="AF17" i="3"/>
  <c r="AG14" i="3"/>
  <c r="AH14" i="3" s="1"/>
  <c r="AF14" i="3"/>
  <c r="AG11" i="3"/>
  <c r="AH11" i="3" s="1"/>
  <c r="AF11" i="3"/>
  <c r="AG16" i="3"/>
  <c r="AH16" i="3" s="1"/>
  <c r="AF16" i="3"/>
  <c r="AG9" i="3"/>
  <c r="AH9" i="3" s="1"/>
  <c r="AF9" i="3"/>
  <c r="AG8" i="3"/>
  <c r="AH8" i="3" s="1"/>
  <c r="AF8" i="3"/>
  <c r="W6" i="3"/>
  <c r="X6" i="3" s="1"/>
  <c r="R6" i="3"/>
  <c r="AN9" i="2"/>
  <c r="AI7" i="2"/>
  <c r="AI9" i="2"/>
  <c r="AN7" i="2"/>
  <c r="AI10" i="2"/>
  <c r="AN10" i="2"/>
  <c r="AO10" i="2"/>
  <c r="AI8" i="2"/>
  <c r="AO8" i="2"/>
  <c r="AC12" i="2"/>
  <c r="AD6" i="3" l="1"/>
  <c r="AG10" i="3"/>
  <c r="AH10" i="3" s="1"/>
  <c r="AF10" i="3"/>
  <c r="AE6" i="3"/>
  <c r="AG7" i="3"/>
  <c r="AF7" i="3"/>
  <c r="AN12" i="2"/>
  <c r="AI12" i="2"/>
  <c r="AO7" i="2"/>
  <c r="AP7" i="2"/>
  <c r="AP10" i="2"/>
  <c r="AO9" i="2"/>
  <c r="AF6" i="3" l="1"/>
  <c r="AG6" i="3"/>
  <c r="AH6" i="3" s="1"/>
  <c r="AH7" i="3"/>
  <c r="AP9" i="2"/>
  <c r="AQ9" i="2"/>
  <c r="AP8" i="2"/>
  <c r="AO12" i="2"/>
  <c r="AP12" i="2" l="1"/>
  <c r="AR10" i="2"/>
  <c r="AR9" i="2"/>
  <c r="AQ8" i="2"/>
  <c r="AQ10" i="2"/>
  <c r="AT10" i="2"/>
  <c r="AQ7" i="2"/>
  <c r="AR7" i="2"/>
  <c r="AQ12" i="2" l="1"/>
  <c r="AR8" i="2"/>
  <c r="AR12" i="2" s="1"/>
  <c r="AS7" i="2"/>
  <c r="AT7" i="2"/>
  <c r="AS9" i="2"/>
  <c r="AT9" i="2"/>
  <c r="AS10" i="2"/>
  <c r="AS8" i="2" l="1"/>
  <c r="AS12" i="2" s="1"/>
  <c r="AT8" i="2"/>
  <c r="AT12" i="2" s="1"/>
  <c r="AR23" i="3" l="1"/>
  <c r="AR24" i="3"/>
  <c r="AR22" i="3"/>
  <c r="AR26" i="3" l="1"/>
  <c r="AB49" i="3" l="1"/>
  <c r="AC49" i="3" s="1"/>
  <c r="AA49" i="3"/>
  <c r="AA152" i="3"/>
  <c r="AB152" i="3"/>
  <c r="AC152" i="3" s="1"/>
  <c r="AA93" i="3"/>
  <c r="AB93" i="3"/>
  <c r="AC93" i="3" s="1"/>
  <c r="AB160" i="3"/>
  <c r="AC160" i="3" s="1"/>
  <c r="AA160" i="3"/>
  <c r="AA255" i="3"/>
  <c r="AB255" i="3"/>
  <c r="AC255" i="3" s="1"/>
  <c r="AB226" i="3"/>
  <c r="AC226" i="3" s="1"/>
  <c r="AA226" i="3"/>
  <c r="AA215" i="3"/>
  <c r="AB215" i="3"/>
  <c r="AC215" i="3" s="1"/>
  <c r="AB179" i="3"/>
  <c r="AC179" i="3" s="1"/>
  <c r="AA179" i="3"/>
  <c r="AB257" i="3"/>
  <c r="AC257" i="3" s="1"/>
  <c r="AA257" i="3"/>
  <c r="AA104" i="3"/>
  <c r="AB104" i="3"/>
  <c r="AC104" i="3" s="1"/>
  <c r="AB253" i="3"/>
  <c r="AC253" i="3" s="1"/>
  <c r="AA253" i="3"/>
  <c r="AB127" i="3"/>
  <c r="AC127" i="3" s="1"/>
  <c r="AA127" i="3"/>
  <c r="AB68" i="3"/>
  <c r="AC68" i="3" s="1"/>
  <c r="AA68" i="3"/>
  <c r="AA79" i="3"/>
  <c r="AB79" i="3"/>
  <c r="AC79" i="3" s="1"/>
  <c r="AB45" i="3"/>
  <c r="AC45" i="3" s="1"/>
  <c r="AA45" i="3"/>
  <c r="AB33" i="3"/>
  <c r="AC33" i="3" s="1"/>
  <c r="AA33" i="3"/>
  <c r="AB81" i="3"/>
  <c r="AC81" i="3" s="1"/>
  <c r="AA81" i="3"/>
  <c r="AB243" i="3"/>
  <c r="AC243" i="3" s="1"/>
  <c r="AA243" i="3"/>
  <c r="AA246" i="3"/>
  <c r="AB246" i="3"/>
  <c r="AC246" i="3" s="1"/>
  <c r="AB56" i="3"/>
  <c r="AC56" i="3" s="1"/>
  <c r="AA56" i="3"/>
  <c r="AB219" i="3"/>
  <c r="AC219" i="3" s="1"/>
  <c r="AA219" i="3"/>
  <c r="AB90" i="3"/>
  <c r="AC90" i="3" s="1"/>
  <c r="AA90" i="3"/>
  <c r="AB178" i="3"/>
  <c r="AC178" i="3" s="1"/>
  <c r="AA178" i="3"/>
  <c r="AA241" i="3"/>
  <c r="AB241" i="3"/>
  <c r="AC241" i="3" s="1"/>
  <c r="AA52" i="3"/>
  <c r="AB52" i="3"/>
  <c r="AC52" i="3" s="1"/>
  <c r="AB154" i="3"/>
  <c r="AC154" i="3" s="1"/>
  <c r="AA154" i="3"/>
  <c r="AB112" i="3"/>
  <c r="AC112" i="3" s="1"/>
  <c r="AA112" i="3"/>
  <c r="AB254" i="3"/>
  <c r="AC254" i="3" s="1"/>
  <c r="AA254" i="3"/>
  <c r="AB96" i="3"/>
  <c r="AC96" i="3" s="1"/>
  <c r="AA96" i="3"/>
  <c r="AB191" i="3"/>
  <c r="AC191" i="3" s="1"/>
  <c r="AA191" i="3"/>
  <c r="AB233" i="3"/>
  <c r="AC233" i="3" s="1"/>
  <c r="AA233" i="3"/>
  <c r="AB260" i="3"/>
  <c r="AC260" i="3" s="1"/>
  <c r="AA260" i="3"/>
  <c r="AB156" i="3"/>
  <c r="AC156" i="3" s="1"/>
  <c r="AA156" i="3"/>
  <c r="AA84" i="3"/>
  <c r="AB84" i="3"/>
  <c r="AC84" i="3" s="1"/>
  <c r="AB202" i="3"/>
  <c r="AC202" i="3" s="1"/>
  <c r="AA202" i="3"/>
  <c r="AB150" i="3"/>
  <c r="AC150" i="3" s="1"/>
  <c r="AA150" i="3"/>
  <c r="AA153" i="3"/>
  <c r="AB153" i="3"/>
  <c r="AC153" i="3" s="1"/>
  <c r="AA229" i="3"/>
  <c r="AB229" i="3"/>
  <c r="AC229" i="3" s="1"/>
  <c r="AA222" i="3"/>
  <c r="AB222" i="3"/>
  <c r="AC222" i="3" s="1"/>
  <c r="AB32" i="3"/>
  <c r="AC32" i="3" s="1"/>
  <c r="AA32" i="3"/>
  <c r="AA195" i="3"/>
  <c r="AB195" i="3"/>
  <c r="AC195" i="3" s="1"/>
  <c r="AA198" i="3"/>
  <c r="AB198" i="3"/>
  <c r="AC198" i="3" s="1"/>
  <c r="AB250" i="3"/>
  <c r="AA250" i="3"/>
  <c r="Z24" i="3"/>
  <c r="AA24" i="3" s="1"/>
  <c r="AA85" i="3"/>
  <c r="AB85" i="3"/>
  <c r="AC85" i="3" s="1"/>
  <c r="AB163" i="3"/>
  <c r="AC163" i="3" s="1"/>
  <c r="AA163" i="3"/>
  <c r="AB83" i="3"/>
  <c r="AC83" i="3" s="1"/>
  <c r="AA83" i="3"/>
  <c r="AA115" i="3"/>
  <c r="AB115" i="3"/>
  <c r="AC115" i="3" s="1"/>
  <c r="AA136" i="3"/>
  <c r="AB136" i="3"/>
  <c r="AC136" i="3" s="1"/>
  <c r="AB97" i="3"/>
  <c r="AC97" i="3" s="1"/>
  <c r="AA97" i="3"/>
  <c r="AA147" i="3"/>
  <c r="AB147" i="3"/>
  <c r="AC147" i="3" s="1"/>
  <c r="AB149" i="3"/>
  <c r="AC149" i="3" s="1"/>
  <c r="AA149" i="3"/>
  <c r="AB158" i="3"/>
  <c r="AC158" i="3" s="1"/>
  <c r="AA158" i="3"/>
  <c r="AA43" i="3"/>
  <c r="AB43" i="3"/>
  <c r="AC43" i="3" s="1"/>
  <c r="AB129" i="3"/>
  <c r="AC129" i="3" s="1"/>
  <c r="AA129" i="3"/>
  <c r="AB72" i="3"/>
  <c r="Z23" i="3"/>
  <c r="AA23" i="3" s="1"/>
  <c r="AA72" i="3"/>
  <c r="AB245" i="3"/>
  <c r="AC245" i="3" s="1"/>
  <c r="AA245" i="3"/>
  <c r="AA105" i="3"/>
  <c r="AB105" i="3"/>
  <c r="AC105" i="3" s="1"/>
  <c r="AA171" i="3"/>
  <c r="AB171" i="3"/>
  <c r="AC171" i="3" s="1"/>
  <c r="AA60" i="3"/>
  <c r="AB60" i="3"/>
  <c r="AC60" i="3" s="1"/>
  <c r="AB130" i="3"/>
  <c r="AC130" i="3" s="1"/>
  <c r="AA130" i="3"/>
  <c r="Z21" i="3"/>
  <c r="AA21" i="3" s="1"/>
  <c r="AB146" i="3"/>
  <c r="AA146" i="3"/>
  <c r="AB128" i="3"/>
  <c r="AC128" i="3" s="1"/>
  <c r="AA128" i="3"/>
  <c r="AB208" i="3"/>
  <c r="AC208" i="3" s="1"/>
  <c r="AA208" i="3"/>
  <c r="AA29" i="3"/>
  <c r="AB29" i="3"/>
  <c r="AC29" i="3" s="1"/>
  <c r="AB248" i="3"/>
  <c r="AC248" i="3" s="1"/>
  <c r="AA248" i="3"/>
  <c r="AB62" i="3"/>
  <c r="AC62" i="3" s="1"/>
  <c r="AA62" i="3"/>
  <c r="AA187" i="3"/>
  <c r="AB187" i="3"/>
  <c r="AC187" i="3" s="1"/>
  <c r="AA126" i="3"/>
  <c r="AB126" i="3"/>
  <c r="AC126" i="3" s="1"/>
  <c r="AB230" i="3"/>
  <c r="AC230" i="3" s="1"/>
  <c r="AA230" i="3"/>
  <c r="AA218" i="3"/>
  <c r="AB218" i="3"/>
  <c r="AC218" i="3" s="1"/>
  <c r="AB194" i="3"/>
  <c r="AC194" i="3" s="1"/>
  <c r="AA194" i="3"/>
  <c r="AB164" i="3"/>
  <c r="AC164" i="3" s="1"/>
  <c r="AA164" i="3"/>
  <c r="AB64" i="3"/>
  <c r="AC64" i="3" s="1"/>
  <c r="AA64" i="3"/>
  <c r="AA236" i="3"/>
  <c r="AB236" i="3"/>
  <c r="AC236" i="3" s="1"/>
  <c r="AA167" i="3"/>
  <c r="AB167" i="3"/>
  <c r="AC167" i="3" s="1"/>
  <c r="AA213" i="3"/>
  <c r="AB213" i="3"/>
  <c r="AC213" i="3" s="1"/>
  <c r="AB216" i="3"/>
  <c r="AC216" i="3" s="1"/>
  <c r="AA216" i="3"/>
  <c r="AB37" i="3"/>
  <c r="AC37" i="3" s="1"/>
  <c r="AA37" i="3"/>
  <c r="AA30" i="3"/>
  <c r="AB30" i="3"/>
  <c r="AC30" i="3" s="1"/>
  <c r="AA192" i="3"/>
  <c r="AB192" i="3"/>
  <c r="AC192" i="3" s="1"/>
  <c r="AB133" i="3"/>
  <c r="AC133" i="3" s="1"/>
  <c r="AA133" i="3"/>
  <c r="AA53" i="3"/>
  <c r="AB53" i="3"/>
  <c r="AC53" i="3" s="1"/>
  <c r="AB168" i="3"/>
  <c r="AC168" i="3" s="1"/>
  <c r="AA168" i="3"/>
  <c r="AB125" i="3"/>
  <c r="AC125" i="3" s="1"/>
  <c r="AA125" i="3"/>
  <c r="AB140" i="3"/>
  <c r="AC140" i="3" s="1"/>
  <c r="AA140" i="3"/>
  <c r="AA205" i="3"/>
  <c r="AB205" i="3"/>
  <c r="AC205" i="3" s="1"/>
  <c r="AB101" i="3"/>
  <c r="AC101" i="3" s="1"/>
  <c r="AA101" i="3"/>
  <c r="AA261" i="3"/>
  <c r="AB261" i="3"/>
  <c r="AC261" i="3" s="1"/>
  <c r="AB57" i="3"/>
  <c r="AC57" i="3" s="1"/>
  <c r="AA57" i="3"/>
  <c r="AA174" i="3"/>
  <c r="AB174" i="3"/>
  <c r="AC174" i="3" s="1"/>
  <c r="AB225" i="3"/>
  <c r="AC225" i="3" s="1"/>
  <c r="AA225" i="3"/>
  <c r="AA139" i="3"/>
  <c r="AB139" i="3"/>
  <c r="AC139" i="3" s="1"/>
  <c r="AB204" i="3"/>
  <c r="AC204" i="3" s="1"/>
  <c r="AA204" i="3"/>
  <c r="AB113" i="3"/>
  <c r="AC113" i="3" s="1"/>
  <c r="AA113" i="3"/>
  <c r="AB75" i="3"/>
  <c r="AC75" i="3" s="1"/>
  <c r="AA75" i="3"/>
  <c r="AB239" i="3"/>
  <c r="AC239" i="3" s="1"/>
  <c r="AA239" i="3"/>
  <c r="AA132" i="3"/>
  <c r="AB132" i="3"/>
  <c r="AC132" i="3" s="1"/>
  <c r="AA91" i="3"/>
  <c r="AB91" i="3"/>
  <c r="AC91" i="3" s="1"/>
  <c r="AA220" i="3"/>
  <c r="AB220" i="3"/>
  <c r="AC220" i="3" s="1"/>
  <c r="AB99" i="3"/>
  <c r="AC99" i="3" s="1"/>
  <c r="AA99" i="3"/>
  <c r="AB181" i="3"/>
  <c r="AC181" i="3" s="1"/>
  <c r="AA181" i="3"/>
  <c r="AB188" i="3"/>
  <c r="AC188" i="3" s="1"/>
  <c r="AA188" i="3"/>
  <c r="AA36" i="3"/>
  <c r="AB36" i="3"/>
  <c r="AC36" i="3" s="1"/>
  <c r="AB67" i="3"/>
  <c r="AC67" i="3" s="1"/>
  <c r="AA67" i="3"/>
  <c r="AB58" i="3"/>
  <c r="AC58" i="3" s="1"/>
  <c r="AA58" i="3"/>
  <c r="AB196" i="3"/>
  <c r="AC196" i="3" s="1"/>
  <c r="AA196" i="3"/>
  <c r="AA247" i="3"/>
  <c r="AB247" i="3"/>
  <c r="AC247" i="3" s="1"/>
  <c r="AA252" i="3"/>
  <c r="AB252" i="3"/>
  <c r="AC252" i="3" s="1"/>
  <c r="AB172" i="3"/>
  <c r="AC172" i="3" s="1"/>
  <c r="AA172" i="3"/>
  <c r="AB223" i="3"/>
  <c r="AC223" i="3" s="1"/>
  <c r="AA223" i="3"/>
  <c r="AB227" i="3"/>
  <c r="AC227" i="3" s="1"/>
  <c r="AA227" i="3"/>
  <c r="AB119" i="3"/>
  <c r="AC119" i="3" s="1"/>
  <c r="AA119" i="3"/>
  <c r="AA65" i="3"/>
  <c r="AB65" i="3"/>
  <c r="AC65" i="3" s="1"/>
  <c r="AB144" i="3"/>
  <c r="AC144" i="3" s="1"/>
  <c r="AA144" i="3"/>
  <c r="AB80" i="3"/>
  <c r="AC80" i="3" s="1"/>
  <c r="AA80" i="3"/>
  <c r="AB116" i="3"/>
  <c r="AC116" i="3" s="1"/>
  <c r="AA116" i="3"/>
  <c r="AB59" i="3"/>
  <c r="AC59" i="3" s="1"/>
  <c r="AA59" i="3"/>
  <c r="AA221" i="3"/>
  <c r="AB221" i="3"/>
  <c r="AC221" i="3" s="1"/>
  <c r="AB31" i="3"/>
  <c r="AC31" i="3" s="1"/>
  <c r="AA31" i="3"/>
  <c r="AB217" i="3"/>
  <c r="AC217" i="3" s="1"/>
  <c r="AA217" i="3"/>
  <c r="AA66" i="3"/>
  <c r="AB66" i="3"/>
  <c r="AC66" i="3" s="1"/>
  <c r="AA145" i="3"/>
  <c r="AB145" i="3"/>
  <c r="AC145" i="3" s="1"/>
  <c r="AB106" i="3"/>
  <c r="AC106" i="3" s="1"/>
  <c r="AA106" i="3"/>
  <c r="AA184" i="3"/>
  <c r="AB184" i="3"/>
  <c r="AC184" i="3" s="1"/>
  <c r="AB70" i="3"/>
  <c r="AC70" i="3" s="1"/>
  <c r="AA70" i="3"/>
  <c r="AB251" i="3"/>
  <c r="AC251" i="3" s="1"/>
  <c r="AA251" i="3"/>
  <c r="AB110" i="3"/>
  <c r="AC110" i="3" s="1"/>
  <c r="AA110" i="3"/>
  <c r="AB123" i="3"/>
  <c r="AC123" i="3" s="1"/>
  <c r="AA123" i="3"/>
  <c r="AB177" i="3"/>
  <c r="AC177" i="3" s="1"/>
  <c r="AA177" i="3"/>
  <c r="AB71" i="3"/>
  <c r="AC71" i="3" s="1"/>
  <c r="AA71" i="3"/>
  <c r="AA173" i="3"/>
  <c r="AB173" i="3"/>
  <c r="AC173" i="3" s="1"/>
  <c r="AA151" i="3"/>
  <c r="AB151" i="3"/>
  <c r="AC151" i="3" s="1"/>
  <c r="AA118" i="3"/>
  <c r="AB118" i="3"/>
  <c r="AC118" i="3" s="1"/>
  <c r="AB39" i="3"/>
  <c r="AC39" i="3" s="1"/>
  <c r="AA39" i="3"/>
  <c r="AB88" i="3"/>
  <c r="AC88" i="3" s="1"/>
  <c r="AA88" i="3"/>
  <c r="AB209" i="3"/>
  <c r="AC209" i="3" s="1"/>
  <c r="AA209" i="3"/>
  <c r="AA138" i="3"/>
  <c r="AB138" i="3"/>
  <c r="AC138" i="3" s="1"/>
  <c r="AB238" i="3"/>
  <c r="AC238" i="3" s="1"/>
  <c r="AA238" i="3"/>
  <c r="AA50" i="3"/>
  <c r="AB50" i="3"/>
  <c r="AC50" i="3" s="1"/>
  <c r="AA103" i="3"/>
  <c r="AB103" i="3"/>
  <c r="AC103" i="3" s="1"/>
  <c r="AB214" i="3"/>
  <c r="AC214" i="3" s="1"/>
  <c r="AA214" i="3"/>
  <c r="AB170" i="3"/>
  <c r="AC170" i="3" s="1"/>
  <c r="AA170" i="3"/>
  <c r="AB41" i="3"/>
  <c r="AC41" i="3" s="1"/>
  <c r="AA41" i="3"/>
  <c r="AB190" i="3"/>
  <c r="AC190" i="3" s="1"/>
  <c r="AA190" i="3"/>
  <c r="AA148" i="3"/>
  <c r="AB148" i="3"/>
  <c r="AC148" i="3" s="1"/>
  <c r="AA199" i="3"/>
  <c r="AB199" i="3"/>
  <c r="AC199" i="3" s="1"/>
  <c r="AB203" i="3"/>
  <c r="AC203" i="3" s="1"/>
  <c r="AA203" i="3"/>
  <c r="AB124" i="3"/>
  <c r="AC124" i="3" s="1"/>
  <c r="AA124" i="3"/>
  <c r="AB73" i="3"/>
  <c r="AC73" i="3" s="1"/>
  <c r="AA73" i="3"/>
  <c r="AB120" i="3"/>
  <c r="AC120" i="3" s="1"/>
  <c r="AA120" i="3"/>
  <c r="AB76" i="3"/>
  <c r="AC76" i="3" s="1"/>
  <c r="AA76" i="3"/>
  <c r="AB249" i="3"/>
  <c r="AC249" i="3" s="1"/>
  <c r="AA249" i="3"/>
  <c r="AB42" i="3"/>
  <c r="AC42" i="3" s="1"/>
  <c r="AA42" i="3"/>
  <c r="AB86" i="3"/>
  <c r="AC86" i="3" s="1"/>
  <c r="AA86" i="3"/>
  <c r="AA232" i="3"/>
  <c r="AB232" i="3"/>
  <c r="AC232" i="3" s="1"/>
  <c r="AB46" i="3"/>
  <c r="AC46" i="3" s="1"/>
  <c r="AA46" i="3"/>
  <c r="AB40" i="3"/>
  <c r="AC40" i="3" s="1"/>
  <c r="AA40" i="3"/>
  <c r="AB74" i="3"/>
  <c r="AC74" i="3" s="1"/>
  <c r="AA74" i="3"/>
  <c r="AB212" i="3"/>
  <c r="AC212" i="3" s="1"/>
  <c r="AA212" i="3"/>
  <c r="AB94" i="3"/>
  <c r="AC94" i="3" s="1"/>
  <c r="AA94" i="3"/>
  <c r="AB256" i="3"/>
  <c r="AC256" i="3" s="1"/>
  <c r="AA256" i="3"/>
  <c r="AA259" i="3"/>
  <c r="AB259" i="3"/>
  <c r="AC259" i="3" s="1"/>
  <c r="AB69" i="3"/>
  <c r="AC69" i="3" s="1"/>
  <c r="AA69" i="3"/>
  <c r="AB231" i="3"/>
  <c r="AC231" i="3" s="1"/>
  <c r="AA231" i="3"/>
  <c r="AB234" i="3"/>
  <c r="AC234" i="3" s="1"/>
  <c r="AA234" i="3"/>
  <c r="AA44" i="3"/>
  <c r="AB44" i="3"/>
  <c r="AC44" i="3" s="1"/>
  <c r="AB48" i="3"/>
  <c r="AC48" i="3" s="1"/>
  <c r="AA48" i="3"/>
  <c r="AB77" i="3"/>
  <c r="AC77" i="3" s="1"/>
  <c r="AA77" i="3"/>
  <c r="AA166" i="3"/>
  <c r="AB166" i="3"/>
  <c r="AC166" i="3" s="1"/>
  <c r="AB169" i="3"/>
  <c r="AC169" i="3" s="1"/>
  <c r="AA169" i="3"/>
  <c r="AB175" i="3"/>
  <c r="AC175" i="3" s="1"/>
  <c r="AA175" i="3"/>
  <c r="AB143" i="3"/>
  <c r="AC143" i="3" s="1"/>
  <c r="AA143" i="3"/>
  <c r="AB244" i="3"/>
  <c r="AC244" i="3" s="1"/>
  <c r="AA244" i="3"/>
  <c r="AB82" i="3"/>
  <c r="AC82" i="3" s="1"/>
  <c r="AA82" i="3"/>
  <c r="AB121" i="3"/>
  <c r="AC121" i="3" s="1"/>
  <c r="AA121" i="3"/>
  <c r="AB135" i="3"/>
  <c r="AC135" i="3" s="1"/>
  <c r="AA135" i="3"/>
  <c r="AA197" i="3"/>
  <c r="AB197" i="3"/>
  <c r="AC197" i="3" s="1"/>
  <c r="AA242" i="3"/>
  <c r="AB242" i="3"/>
  <c r="AC242" i="3" s="1"/>
  <c r="AA92" i="3"/>
  <c r="AB92" i="3"/>
  <c r="AC92" i="3" s="1"/>
  <c r="AB201" i="3"/>
  <c r="AC201" i="3" s="1"/>
  <c r="AA201" i="3"/>
  <c r="AB189" i="3"/>
  <c r="AC189" i="3" s="1"/>
  <c r="AA189" i="3"/>
  <c r="AB111" i="3"/>
  <c r="AC111" i="3" s="1"/>
  <c r="AA111" i="3"/>
  <c r="AA114" i="3"/>
  <c r="AB114" i="3"/>
  <c r="AC114" i="3" s="1"/>
  <c r="AB165" i="3"/>
  <c r="AC165" i="3" s="1"/>
  <c r="AA165" i="3"/>
  <c r="AB134" i="3"/>
  <c r="AC134" i="3" s="1"/>
  <c r="AA134" i="3"/>
  <c r="AA131" i="3"/>
  <c r="AB131" i="3"/>
  <c r="AC131" i="3" s="1"/>
  <c r="AA141" i="3"/>
  <c r="AB141" i="3"/>
  <c r="AC141" i="3" s="1"/>
  <c r="AB207" i="3"/>
  <c r="AC207" i="3" s="1"/>
  <c r="AA207" i="3"/>
  <c r="AA210" i="3"/>
  <c r="AB210" i="3"/>
  <c r="AC210" i="3" s="1"/>
  <c r="AB262" i="3"/>
  <c r="AC262" i="3" s="1"/>
  <c r="AA262" i="3"/>
  <c r="AB183" i="3"/>
  <c r="AC183" i="3" s="1"/>
  <c r="AA183" i="3"/>
  <c r="AB122" i="3"/>
  <c r="AC122" i="3" s="1"/>
  <c r="AA122" i="3"/>
  <c r="AB142" i="3"/>
  <c r="AC142" i="3" s="1"/>
  <c r="AA142" i="3"/>
  <c r="AB100" i="3"/>
  <c r="AC100" i="3" s="1"/>
  <c r="AA100" i="3"/>
  <c r="AB63" i="3"/>
  <c r="AC63" i="3" s="1"/>
  <c r="AA63" i="3"/>
  <c r="AB95" i="3"/>
  <c r="AC95" i="3" s="1"/>
  <c r="AA95" i="3"/>
  <c r="AA180" i="3"/>
  <c r="AB180" i="3"/>
  <c r="AC180" i="3" s="1"/>
  <c r="AB159" i="3"/>
  <c r="AC159" i="3" s="1"/>
  <c r="AA159" i="3"/>
  <c r="AB235" i="3"/>
  <c r="AC235" i="3" s="1"/>
  <c r="AA235" i="3"/>
  <c r="AB89" i="3"/>
  <c r="AC89" i="3" s="1"/>
  <c r="AA89" i="3"/>
  <c r="AB193" i="3"/>
  <c r="AC193" i="3" s="1"/>
  <c r="AA193" i="3"/>
  <c r="AA211" i="3"/>
  <c r="AB211" i="3"/>
  <c r="AC211" i="3" s="1"/>
  <c r="AA228" i="3"/>
  <c r="AB228" i="3"/>
  <c r="AC228" i="3" s="1"/>
  <c r="AB55" i="3"/>
  <c r="AC55" i="3" s="1"/>
  <c r="AA55" i="3"/>
  <c r="AA240" i="3"/>
  <c r="AB240" i="3"/>
  <c r="AC240" i="3" s="1"/>
  <c r="AA224" i="3"/>
  <c r="AB224" i="3"/>
  <c r="AC224" i="3" s="1"/>
  <c r="AA162" i="3"/>
  <c r="AB162" i="3"/>
  <c r="AC162" i="3" s="1"/>
  <c r="AB185" i="3"/>
  <c r="AC185" i="3" s="1"/>
  <c r="AA185" i="3"/>
  <c r="AB200" i="3"/>
  <c r="AC200" i="3" s="1"/>
  <c r="AA200" i="3"/>
  <c r="AB206" i="3"/>
  <c r="AC206" i="3" s="1"/>
  <c r="AA206" i="3"/>
  <c r="AA161" i="3"/>
  <c r="AB161" i="3"/>
  <c r="AC161" i="3" s="1"/>
  <c r="AB176" i="3"/>
  <c r="AC176" i="3" s="1"/>
  <c r="AA176" i="3"/>
  <c r="AA182" i="3"/>
  <c r="AB182" i="3"/>
  <c r="AC182" i="3" s="1"/>
  <c r="AB137" i="3"/>
  <c r="AC137" i="3" s="1"/>
  <c r="AA137" i="3"/>
  <c r="Z22" i="3"/>
  <c r="AB157" i="3"/>
  <c r="AC157" i="3" s="1"/>
  <c r="AA157" i="3"/>
  <c r="AA258" i="3"/>
  <c r="AB258" i="3"/>
  <c r="AC258" i="3" s="1"/>
  <c r="AA117" i="3"/>
  <c r="AB117" i="3"/>
  <c r="AC117" i="3" s="1"/>
  <c r="AB155" i="3"/>
  <c r="AC155" i="3" s="1"/>
  <c r="AA155" i="3"/>
  <c r="AB186" i="3"/>
  <c r="AC186" i="3" s="1"/>
  <c r="AA186" i="3"/>
  <c r="AA237" i="3"/>
  <c r="AB237" i="3"/>
  <c r="AC237" i="3" s="1"/>
  <c r="AB35" i="3"/>
  <c r="AC35" i="3" s="1"/>
  <c r="AA35" i="3"/>
  <c r="Z26" i="3" l="1"/>
  <c r="AA26" i="3" s="1"/>
  <c r="AA22" i="3"/>
  <c r="AF197" i="3"/>
  <c r="AG197" i="3"/>
  <c r="AH197" i="3" s="1"/>
  <c r="AG183" i="3"/>
  <c r="AH183" i="3" s="1"/>
  <c r="AF183" i="3"/>
  <c r="AF135" i="3"/>
  <c r="AG135" i="3"/>
  <c r="AH135" i="3" s="1"/>
  <c r="AG256" i="3"/>
  <c r="AH256" i="3" s="1"/>
  <c r="AF256" i="3"/>
  <c r="AF73" i="3"/>
  <c r="AG73" i="3"/>
  <c r="AH73" i="3" s="1"/>
  <c r="AG71" i="3"/>
  <c r="AH71" i="3" s="1"/>
  <c r="AF71" i="3"/>
  <c r="AG125" i="3"/>
  <c r="AH125" i="3" s="1"/>
  <c r="AF125" i="3"/>
  <c r="AG112" i="3"/>
  <c r="AH112" i="3" s="1"/>
  <c r="AF112" i="3"/>
  <c r="AG215" i="3"/>
  <c r="AH215" i="3" s="1"/>
  <c r="AF215" i="3"/>
  <c r="AG117" i="3"/>
  <c r="AH117" i="3" s="1"/>
  <c r="AF117" i="3"/>
  <c r="AG36" i="3"/>
  <c r="AH36" i="3" s="1"/>
  <c r="AF36" i="3"/>
  <c r="AF246" i="3"/>
  <c r="AG246" i="3"/>
  <c r="AH246" i="3" s="1"/>
  <c r="AF164" i="3"/>
  <c r="AG164" i="3"/>
  <c r="AH164" i="3" s="1"/>
  <c r="AF211" i="3"/>
  <c r="AG211" i="3"/>
  <c r="AH211" i="3" s="1"/>
  <c r="AG75" i="3"/>
  <c r="AH75" i="3" s="1"/>
  <c r="AF75" i="3"/>
  <c r="AG261" i="3"/>
  <c r="AH261" i="3" s="1"/>
  <c r="AF261" i="3"/>
  <c r="AF126" i="3"/>
  <c r="AG126" i="3"/>
  <c r="AH126" i="3" s="1"/>
  <c r="AG29" i="3"/>
  <c r="AH29" i="3" s="1"/>
  <c r="AF29" i="3"/>
  <c r="AG97" i="3"/>
  <c r="AH97" i="3" s="1"/>
  <c r="AF97" i="3"/>
  <c r="AF163" i="3"/>
  <c r="AG163" i="3"/>
  <c r="AH163" i="3" s="1"/>
  <c r="AF229" i="3"/>
  <c r="AG229" i="3"/>
  <c r="AH229" i="3" s="1"/>
  <c r="AF84" i="3"/>
  <c r="AG84" i="3"/>
  <c r="AH84" i="3" s="1"/>
  <c r="AF191" i="3"/>
  <c r="AG191" i="3"/>
  <c r="AH191" i="3" s="1"/>
  <c r="AG154" i="3"/>
  <c r="AH154" i="3" s="1"/>
  <c r="AF154" i="3"/>
  <c r="AF243" i="3"/>
  <c r="AG243" i="3"/>
  <c r="AH243" i="3" s="1"/>
  <c r="AF79" i="3"/>
  <c r="AG79" i="3"/>
  <c r="AH79" i="3" s="1"/>
  <c r="AG258" i="3"/>
  <c r="AH258" i="3" s="1"/>
  <c r="AF258" i="3"/>
  <c r="AG143" i="3"/>
  <c r="AH143" i="3" s="1"/>
  <c r="AF143" i="3"/>
  <c r="AF42" i="3"/>
  <c r="AG42" i="3"/>
  <c r="AH42" i="3" s="1"/>
  <c r="AG145" i="3"/>
  <c r="AH145" i="3" s="1"/>
  <c r="AF145" i="3"/>
  <c r="AF221" i="3"/>
  <c r="AG221" i="3"/>
  <c r="AH221" i="3" s="1"/>
  <c r="AF223" i="3"/>
  <c r="AG223" i="3"/>
  <c r="AH223" i="3" s="1"/>
  <c r="AF196" i="3"/>
  <c r="AG196" i="3"/>
  <c r="AH196" i="3" s="1"/>
  <c r="AG188" i="3"/>
  <c r="AH188" i="3" s="1"/>
  <c r="AF188" i="3"/>
  <c r="AG225" i="3"/>
  <c r="AH225" i="3" s="1"/>
  <c r="AF225" i="3"/>
  <c r="AF168" i="3"/>
  <c r="AG168" i="3"/>
  <c r="AH168" i="3" s="1"/>
  <c r="AG30" i="3"/>
  <c r="AH30" i="3" s="1"/>
  <c r="AF30" i="3"/>
  <c r="AF167" i="3"/>
  <c r="AG167" i="3"/>
  <c r="AH167" i="3" s="1"/>
  <c r="AG130" i="3"/>
  <c r="AH130" i="3" s="1"/>
  <c r="AF130" i="3"/>
  <c r="AG195" i="3"/>
  <c r="AH195" i="3" s="1"/>
  <c r="AF195" i="3"/>
  <c r="AG104" i="3"/>
  <c r="AH104" i="3" s="1"/>
  <c r="AF104" i="3"/>
  <c r="AG93" i="3"/>
  <c r="AH93" i="3" s="1"/>
  <c r="AF93" i="3"/>
  <c r="AF148" i="3"/>
  <c r="AG148" i="3"/>
  <c r="AH148" i="3" s="1"/>
  <c r="AF251" i="3"/>
  <c r="AG251" i="3"/>
  <c r="AH251" i="3" s="1"/>
  <c r="AG237" i="3"/>
  <c r="AH237" i="3" s="1"/>
  <c r="AF237" i="3"/>
  <c r="AG182" i="3"/>
  <c r="AH182" i="3" s="1"/>
  <c r="AF182" i="3"/>
  <c r="AG100" i="3"/>
  <c r="AH100" i="3" s="1"/>
  <c r="AF100" i="3"/>
  <c r="AG92" i="3"/>
  <c r="AH92" i="3" s="1"/>
  <c r="AF92" i="3"/>
  <c r="AG94" i="3"/>
  <c r="AH94" i="3" s="1"/>
  <c r="AF94" i="3"/>
  <c r="AF124" i="3"/>
  <c r="AG124" i="3"/>
  <c r="AH124" i="3" s="1"/>
  <c r="AF177" i="3"/>
  <c r="AG177" i="3"/>
  <c r="AH177" i="3" s="1"/>
  <c r="AG144" i="3"/>
  <c r="AH144" i="3" s="1"/>
  <c r="AF144" i="3"/>
  <c r="AG114" i="3"/>
  <c r="AH114" i="3" s="1"/>
  <c r="AF114" i="3"/>
  <c r="AG70" i="3"/>
  <c r="AH70" i="3" s="1"/>
  <c r="AF70" i="3"/>
  <c r="AF113" i="3"/>
  <c r="AG113" i="3"/>
  <c r="AH113" i="3" s="1"/>
  <c r="AG245" i="3"/>
  <c r="AH245" i="3" s="1"/>
  <c r="AF245" i="3"/>
  <c r="AG52" i="3"/>
  <c r="AH52" i="3" s="1"/>
  <c r="AF52" i="3"/>
  <c r="AG226" i="3"/>
  <c r="AH226" i="3" s="1"/>
  <c r="AF226" i="3"/>
  <c r="AG193" i="3"/>
  <c r="AH193" i="3" s="1"/>
  <c r="AF193" i="3"/>
  <c r="AG131" i="3"/>
  <c r="AH131" i="3" s="1"/>
  <c r="AF131" i="3"/>
  <c r="AG190" i="3"/>
  <c r="AH190" i="3" s="1"/>
  <c r="AF190" i="3"/>
  <c r="AF103" i="3"/>
  <c r="AG103" i="3"/>
  <c r="AH103" i="3" s="1"/>
  <c r="AF209" i="3"/>
  <c r="AG209" i="3"/>
  <c r="AH209" i="3" s="1"/>
  <c r="AG65" i="3"/>
  <c r="AH65" i="3" s="1"/>
  <c r="AF65" i="3"/>
  <c r="AG172" i="3"/>
  <c r="AH172" i="3" s="1"/>
  <c r="AF172" i="3"/>
  <c r="AF174" i="3"/>
  <c r="AG174" i="3"/>
  <c r="AH174" i="3" s="1"/>
  <c r="AG205" i="3"/>
  <c r="AH205" i="3" s="1"/>
  <c r="AF205" i="3"/>
  <c r="AF37" i="3"/>
  <c r="AG37" i="3"/>
  <c r="AH37" i="3" s="1"/>
  <c r="AF187" i="3"/>
  <c r="AG187" i="3"/>
  <c r="AH187" i="3" s="1"/>
  <c r="AG136" i="3"/>
  <c r="AH136" i="3" s="1"/>
  <c r="AF136" i="3"/>
  <c r="AG32" i="3"/>
  <c r="AH32" i="3" s="1"/>
  <c r="AF32" i="3"/>
  <c r="AG257" i="3"/>
  <c r="AH257" i="3" s="1"/>
  <c r="AF257" i="3"/>
  <c r="AG152" i="3"/>
  <c r="AH152" i="3" s="1"/>
  <c r="AF152" i="3"/>
  <c r="AF176" i="3"/>
  <c r="AG176" i="3"/>
  <c r="AH176" i="3" s="1"/>
  <c r="AF180" i="3"/>
  <c r="AG180" i="3"/>
  <c r="AH180" i="3" s="1"/>
  <c r="AF142" i="3"/>
  <c r="AG142" i="3"/>
  <c r="AH142" i="3" s="1"/>
  <c r="AG111" i="3"/>
  <c r="AH111" i="3" s="1"/>
  <c r="AF111" i="3"/>
  <c r="AF242" i="3"/>
  <c r="AG242" i="3"/>
  <c r="AH242" i="3" s="1"/>
  <c r="AF48" i="3"/>
  <c r="AG48" i="3"/>
  <c r="AH48" i="3" s="1"/>
  <c r="AG69" i="3"/>
  <c r="AH69" i="3" s="1"/>
  <c r="AF69" i="3"/>
  <c r="AG212" i="3"/>
  <c r="AH212" i="3" s="1"/>
  <c r="AF212" i="3"/>
  <c r="AF76" i="3"/>
  <c r="AG76" i="3"/>
  <c r="AH76" i="3" s="1"/>
  <c r="AG203" i="3"/>
  <c r="AH203" i="3" s="1"/>
  <c r="AF203" i="3"/>
  <c r="AG151" i="3"/>
  <c r="AH151" i="3" s="1"/>
  <c r="AF151" i="3"/>
  <c r="AG181" i="3"/>
  <c r="AH181" i="3" s="1"/>
  <c r="AF181" i="3"/>
  <c r="AG53" i="3"/>
  <c r="AH53" i="3" s="1"/>
  <c r="AF53" i="3"/>
  <c r="AF236" i="3"/>
  <c r="AG236" i="3"/>
  <c r="AH236" i="3" s="1"/>
  <c r="AF60" i="3"/>
  <c r="AG60" i="3"/>
  <c r="AH60" i="3" s="1"/>
  <c r="AG85" i="3"/>
  <c r="AH85" i="3" s="1"/>
  <c r="AF85" i="3"/>
  <c r="AG150" i="3"/>
  <c r="AH150" i="3" s="1"/>
  <c r="AF150" i="3"/>
  <c r="AF219" i="3"/>
  <c r="AG219" i="3"/>
  <c r="AH219" i="3" s="1"/>
  <c r="AF35" i="3"/>
  <c r="AG35" i="3"/>
  <c r="AH35" i="3" s="1"/>
  <c r="AF207" i="3"/>
  <c r="AG207" i="3"/>
  <c r="AH207" i="3" s="1"/>
  <c r="AG39" i="3"/>
  <c r="AH39" i="3" s="1"/>
  <c r="AF39" i="3"/>
  <c r="AG213" i="3"/>
  <c r="AH213" i="3" s="1"/>
  <c r="AF213" i="3"/>
  <c r="AG230" i="3"/>
  <c r="AH230" i="3" s="1"/>
  <c r="AF230" i="3"/>
  <c r="AG202" i="3"/>
  <c r="AH202" i="3" s="1"/>
  <c r="AF202" i="3"/>
  <c r="AF206" i="3"/>
  <c r="AG206" i="3"/>
  <c r="AH206" i="3" s="1"/>
  <c r="AG235" i="3"/>
  <c r="AH235" i="3" s="1"/>
  <c r="AF235" i="3"/>
  <c r="AF201" i="3"/>
  <c r="AG201" i="3"/>
  <c r="AH201" i="3" s="1"/>
  <c r="AF166" i="3"/>
  <c r="AG166" i="3"/>
  <c r="AH166" i="3" s="1"/>
  <c r="AG40" i="3"/>
  <c r="AH40" i="3" s="1"/>
  <c r="AF40" i="3"/>
  <c r="AG220" i="3"/>
  <c r="AH220" i="3" s="1"/>
  <c r="AF220" i="3"/>
  <c r="AG192" i="3"/>
  <c r="AH192" i="3" s="1"/>
  <c r="AF192" i="3"/>
  <c r="AG105" i="3"/>
  <c r="AH105" i="3" s="1"/>
  <c r="AF105" i="3"/>
  <c r="AG224" i="3"/>
  <c r="AH224" i="3" s="1"/>
  <c r="AF224" i="3"/>
  <c r="AF159" i="3"/>
  <c r="AG159" i="3"/>
  <c r="AH159" i="3" s="1"/>
  <c r="AG77" i="3"/>
  <c r="AH77" i="3" s="1"/>
  <c r="AF77" i="3"/>
  <c r="AF249" i="3"/>
  <c r="AG249" i="3"/>
  <c r="AH249" i="3" s="1"/>
  <c r="AF200" i="3"/>
  <c r="AG200" i="3"/>
  <c r="AH200" i="3" s="1"/>
  <c r="AG121" i="3"/>
  <c r="AH121" i="3" s="1"/>
  <c r="AF121" i="3"/>
  <c r="AF66" i="3"/>
  <c r="AG66" i="3"/>
  <c r="AH66" i="3" s="1"/>
  <c r="AF156" i="3"/>
  <c r="AG156" i="3"/>
  <c r="AH156" i="3" s="1"/>
  <c r="AG157" i="3"/>
  <c r="AH157" i="3" s="1"/>
  <c r="AF157" i="3"/>
  <c r="AF185" i="3"/>
  <c r="AG185" i="3"/>
  <c r="AH185" i="3" s="1"/>
  <c r="AG123" i="3"/>
  <c r="AH123" i="3" s="1"/>
  <c r="AF123" i="3"/>
  <c r="AG119" i="3"/>
  <c r="AH119" i="3" s="1"/>
  <c r="AF119" i="3"/>
  <c r="AG204" i="3"/>
  <c r="AH204" i="3" s="1"/>
  <c r="AF204" i="3"/>
  <c r="AF115" i="3"/>
  <c r="AG115" i="3"/>
  <c r="AH115" i="3" s="1"/>
  <c r="AF250" i="3"/>
  <c r="AG250" i="3"/>
  <c r="AE24" i="3"/>
  <c r="AF24" i="3" s="1"/>
  <c r="AG56" i="3"/>
  <c r="AH56" i="3" s="1"/>
  <c r="AF56" i="3"/>
  <c r="AG33" i="3"/>
  <c r="AH33" i="3" s="1"/>
  <c r="AF33" i="3"/>
  <c r="AG127" i="3"/>
  <c r="AH127" i="3" s="1"/>
  <c r="AF127" i="3"/>
  <c r="AG262" i="3"/>
  <c r="AH262" i="3" s="1"/>
  <c r="AF262" i="3"/>
  <c r="AF132" i="3"/>
  <c r="AG132" i="3"/>
  <c r="AH132" i="3" s="1"/>
  <c r="AG62" i="3"/>
  <c r="AH62" i="3" s="1"/>
  <c r="AF62" i="3"/>
  <c r="AF184" i="3"/>
  <c r="AG184" i="3"/>
  <c r="AH184" i="3" s="1"/>
  <c r="AG252" i="3"/>
  <c r="AH252" i="3" s="1"/>
  <c r="AF252" i="3"/>
  <c r="AG67" i="3"/>
  <c r="AH67" i="3" s="1"/>
  <c r="AF67" i="3"/>
  <c r="AG57" i="3"/>
  <c r="AH57" i="3" s="1"/>
  <c r="AF57" i="3"/>
  <c r="AF140" i="3"/>
  <c r="AG140" i="3"/>
  <c r="AH140" i="3" s="1"/>
  <c r="AF133" i="3"/>
  <c r="AG133" i="3"/>
  <c r="AH133" i="3" s="1"/>
  <c r="AG216" i="3"/>
  <c r="AH216" i="3" s="1"/>
  <c r="AF216" i="3"/>
  <c r="AG222" i="3"/>
  <c r="AH222" i="3" s="1"/>
  <c r="AF222" i="3"/>
  <c r="AG255" i="3"/>
  <c r="AH255" i="3" s="1"/>
  <c r="AF255" i="3"/>
  <c r="AG49" i="3"/>
  <c r="AH49" i="3" s="1"/>
  <c r="AF49" i="3"/>
  <c r="AF162" i="3"/>
  <c r="AG162" i="3"/>
  <c r="AH162" i="3" s="1"/>
  <c r="AG137" i="3"/>
  <c r="AH137" i="3" s="1"/>
  <c r="AF137" i="3"/>
  <c r="AG165" i="3"/>
  <c r="AH165" i="3" s="1"/>
  <c r="AF165" i="3"/>
  <c r="AF141" i="3"/>
  <c r="AG141" i="3"/>
  <c r="AH141" i="3" s="1"/>
  <c r="AF231" i="3"/>
  <c r="AG231" i="3"/>
  <c r="AH231" i="3" s="1"/>
  <c r="AF138" i="3"/>
  <c r="AG138" i="3"/>
  <c r="AH138" i="3" s="1"/>
  <c r="AG43" i="3"/>
  <c r="AH43" i="3" s="1"/>
  <c r="AF43" i="3"/>
  <c r="AF153" i="3"/>
  <c r="AG153" i="3"/>
  <c r="AH153" i="3" s="1"/>
  <c r="AG90" i="3"/>
  <c r="AH90" i="3" s="1"/>
  <c r="AF90" i="3"/>
  <c r="AG101" i="3"/>
  <c r="AH101" i="3" s="1"/>
  <c r="AF101" i="3"/>
  <c r="AG194" i="3"/>
  <c r="AH194" i="3" s="1"/>
  <c r="AF194" i="3"/>
  <c r="AG96" i="3"/>
  <c r="AH96" i="3" s="1"/>
  <c r="AF96" i="3"/>
  <c r="AG68" i="3"/>
  <c r="AH68" i="3" s="1"/>
  <c r="AF68" i="3"/>
  <c r="AG186" i="3"/>
  <c r="AH186" i="3" s="1"/>
  <c r="AF186" i="3"/>
  <c r="AF175" i="3"/>
  <c r="AG175" i="3"/>
  <c r="AH175" i="3" s="1"/>
  <c r="AG55" i="3"/>
  <c r="AH55" i="3" s="1"/>
  <c r="AF55" i="3"/>
  <c r="AG82" i="3"/>
  <c r="AH82" i="3" s="1"/>
  <c r="AF82" i="3"/>
  <c r="AF232" i="3"/>
  <c r="AG232" i="3"/>
  <c r="AH232" i="3" s="1"/>
  <c r="AF41" i="3"/>
  <c r="AG41" i="3"/>
  <c r="AH41" i="3" s="1"/>
  <c r="AG50" i="3"/>
  <c r="AH50" i="3" s="1"/>
  <c r="AF50" i="3"/>
  <c r="AF217" i="3"/>
  <c r="AG217" i="3"/>
  <c r="AH217" i="3" s="1"/>
  <c r="AF116" i="3"/>
  <c r="AG116" i="3"/>
  <c r="AH116" i="3" s="1"/>
  <c r="AG58" i="3"/>
  <c r="AH58" i="3" s="1"/>
  <c r="AF58" i="3"/>
  <c r="AG128" i="3"/>
  <c r="AH128" i="3" s="1"/>
  <c r="AF128" i="3"/>
  <c r="AG149" i="3"/>
  <c r="AH149" i="3" s="1"/>
  <c r="AF149" i="3"/>
  <c r="AE22" i="3"/>
  <c r="AF22" i="3" s="1"/>
  <c r="AF134" i="3"/>
  <c r="AG134" i="3"/>
  <c r="AH134" i="3" s="1"/>
  <c r="AB23" i="3"/>
  <c r="AC72" i="3"/>
  <c r="AF161" i="3"/>
  <c r="AG161" i="3"/>
  <c r="AH161" i="3" s="1"/>
  <c r="AF89" i="3"/>
  <c r="AG89" i="3"/>
  <c r="AH89" i="3" s="1"/>
  <c r="AF95" i="3"/>
  <c r="AG95" i="3"/>
  <c r="AH95" i="3" s="1"/>
  <c r="AG122" i="3"/>
  <c r="AH122" i="3" s="1"/>
  <c r="AF122" i="3"/>
  <c r="AF210" i="3"/>
  <c r="AG210" i="3"/>
  <c r="AH210" i="3" s="1"/>
  <c r="AF169" i="3"/>
  <c r="AG169" i="3"/>
  <c r="AH169" i="3" s="1"/>
  <c r="AG44" i="3"/>
  <c r="AH44" i="3" s="1"/>
  <c r="AF44" i="3"/>
  <c r="AF74" i="3"/>
  <c r="AG74" i="3"/>
  <c r="AH74" i="3" s="1"/>
  <c r="AG86" i="3"/>
  <c r="AH86" i="3" s="1"/>
  <c r="AF86" i="3"/>
  <c r="AF120" i="3"/>
  <c r="AG120" i="3"/>
  <c r="AH120" i="3" s="1"/>
  <c r="AG88" i="3"/>
  <c r="AH88" i="3" s="1"/>
  <c r="AF88" i="3"/>
  <c r="AG99" i="3"/>
  <c r="AH99" i="3" s="1"/>
  <c r="AF99" i="3"/>
  <c r="AF239" i="3"/>
  <c r="AG239" i="3"/>
  <c r="AH239" i="3" s="1"/>
  <c r="AG64" i="3"/>
  <c r="AH64" i="3" s="1"/>
  <c r="AF64" i="3"/>
  <c r="AG218" i="3"/>
  <c r="AH218" i="3" s="1"/>
  <c r="AF218" i="3"/>
  <c r="AE23" i="3"/>
  <c r="AF23" i="3" s="1"/>
  <c r="AG72" i="3"/>
  <c r="AF72" i="3"/>
  <c r="AG254" i="3"/>
  <c r="AH254" i="3" s="1"/>
  <c r="AF254" i="3"/>
  <c r="AG241" i="3"/>
  <c r="AH241" i="3" s="1"/>
  <c r="AF241" i="3"/>
  <c r="AF179" i="3"/>
  <c r="AG179" i="3"/>
  <c r="AH179" i="3" s="1"/>
  <c r="AG139" i="3"/>
  <c r="AH139" i="3" s="1"/>
  <c r="AF139" i="3"/>
  <c r="AG198" i="3"/>
  <c r="AH198" i="3" s="1"/>
  <c r="AF198" i="3"/>
  <c r="AG160" i="3"/>
  <c r="AH160" i="3" s="1"/>
  <c r="AF160" i="3"/>
  <c r="AG63" i="3"/>
  <c r="AH63" i="3" s="1"/>
  <c r="AF63" i="3"/>
  <c r="AF234" i="3"/>
  <c r="AG234" i="3"/>
  <c r="AH234" i="3" s="1"/>
  <c r="AG247" i="3"/>
  <c r="AH247" i="3" s="1"/>
  <c r="AF247" i="3"/>
  <c r="AC146" i="3"/>
  <c r="AB21" i="3"/>
  <c r="AF214" i="3"/>
  <c r="AG214" i="3"/>
  <c r="AH214" i="3" s="1"/>
  <c r="AG46" i="3"/>
  <c r="AH46" i="3" s="1"/>
  <c r="AF46" i="3"/>
  <c r="AF240" i="3"/>
  <c r="AG240" i="3"/>
  <c r="AH240" i="3" s="1"/>
  <c r="AG118" i="3"/>
  <c r="AH118" i="3" s="1"/>
  <c r="AF118" i="3"/>
  <c r="AF59" i="3"/>
  <c r="AG59" i="3"/>
  <c r="AH59" i="3" s="1"/>
  <c r="AF91" i="3"/>
  <c r="AG91" i="3"/>
  <c r="AH91" i="3" s="1"/>
  <c r="AG208" i="3"/>
  <c r="AH208" i="3" s="1"/>
  <c r="AF208" i="3"/>
  <c r="AG158" i="3"/>
  <c r="AH158" i="3" s="1"/>
  <c r="AF158" i="3"/>
  <c r="AG81" i="3"/>
  <c r="AH81" i="3" s="1"/>
  <c r="AF81" i="3"/>
  <c r="AG260" i="3"/>
  <c r="AH260" i="3" s="1"/>
  <c r="AF260" i="3"/>
  <c r="AF155" i="3"/>
  <c r="AG155" i="3"/>
  <c r="AH155" i="3" s="1"/>
  <c r="AB22" i="3"/>
  <c r="AG228" i="3"/>
  <c r="AH228" i="3" s="1"/>
  <c r="AF228" i="3"/>
  <c r="AF189" i="3"/>
  <c r="AG189" i="3"/>
  <c r="AH189" i="3" s="1"/>
  <c r="AF244" i="3"/>
  <c r="AG244" i="3"/>
  <c r="AH244" i="3" s="1"/>
  <c r="AF259" i="3"/>
  <c r="AG259" i="3"/>
  <c r="AH259" i="3" s="1"/>
  <c r="AG199" i="3"/>
  <c r="AH199" i="3" s="1"/>
  <c r="AF199" i="3"/>
  <c r="AG170" i="3"/>
  <c r="AH170" i="3" s="1"/>
  <c r="AF170" i="3"/>
  <c r="AG238" i="3"/>
  <c r="AH238" i="3" s="1"/>
  <c r="AF238" i="3"/>
  <c r="AG173" i="3"/>
  <c r="AH173" i="3" s="1"/>
  <c r="AF173" i="3"/>
  <c r="AG110" i="3"/>
  <c r="AH110" i="3" s="1"/>
  <c r="AF110" i="3"/>
  <c r="AG106" i="3"/>
  <c r="AH106" i="3" s="1"/>
  <c r="AF106" i="3"/>
  <c r="AG31" i="3"/>
  <c r="AH31" i="3" s="1"/>
  <c r="AF31" i="3"/>
  <c r="AG80" i="3"/>
  <c r="AH80" i="3" s="1"/>
  <c r="AF80" i="3"/>
  <c r="AF227" i="3"/>
  <c r="AG227" i="3"/>
  <c r="AH227" i="3" s="1"/>
  <c r="AG248" i="3"/>
  <c r="AH248" i="3" s="1"/>
  <c r="AF248" i="3"/>
  <c r="AF146" i="3"/>
  <c r="AE21" i="3"/>
  <c r="AG146" i="3"/>
  <c r="AG171" i="3"/>
  <c r="AH171" i="3" s="1"/>
  <c r="AF171" i="3"/>
  <c r="AG129" i="3"/>
  <c r="AH129" i="3" s="1"/>
  <c r="AF129" i="3"/>
  <c r="AF147" i="3"/>
  <c r="AG147" i="3"/>
  <c r="AH147" i="3" s="1"/>
  <c r="AG83" i="3"/>
  <c r="AH83" i="3" s="1"/>
  <c r="AF83" i="3"/>
  <c r="AC250" i="3"/>
  <c r="AB24" i="3"/>
  <c r="AF233" i="3"/>
  <c r="AG233" i="3"/>
  <c r="AH233" i="3" s="1"/>
  <c r="AF178" i="3"/>
  <c r="AG178" i="3"/>
  <c r="AH178" i="3" s="1"/>
  <c r="AG45" i="3"/>
  <c r="AH45" i="3" s="1"/>
  <c r="AF45" i="3"/>
  <c r="AF253" i="3"/>
  <c r="AG253" i="3"/>
  <c r="AH253" i="3" s="1"/>
  <c r="AH146" i="3" l="1"/>
  <c r="AG21" i="3"/>
  <c r="AH72" i="3"/>
  <c r="AG23" i="3"/>
  <c r="AH23" i="3" s="1"/>
  <c r="AG22" i="3"/>
  <c r="AH22" i="3" s="1"/>
  <c r="AH28" i="3"/>
  <c r="AG24" i="3"/>
  <c r="AH24" i="3" s="1"/>
  <c r="AH250" i="3"/>
  <c r="AF21" i="3"/>
  <c r="AF26" i="3"/>
  <c r="AB26" i="3"/>
  <c r="AH21" i="3" l="1"/>
  <c r="AG26" i="3"/>
  <c r="AH26" i="3" s="1"/>
</calcChain>
</file>

<file path=xl/sharedStrings.xml><?xml version="1.0" encoding="utf-8"?>
<sst xmlns="http://schemas.openxmlformats.org/spreadsheetml/2006/main" count="4172" uniqueCount="538">
  <si>
    <t>id</t>
  </si>
  <si>
    <t>Prior. Nr.</t>
  </si>
  <si>
    <t xml:space="preserve">Prioritātes nosaukums </t>
  </si>
  <si>
    <t>Pasākuma Nr.</t>
  </si>
  <si>
    <t>Pasākuma nosaukums</t>
  </si>
  <si>
    <t>Kārtas Nr.</t>
  </si>
  <si>
    <t>Atbildīgā iestāde</t>
  </si>
  <si>
    <t>2025.g. kopā Prognoze</t>
  </si>
  <si>
    <t>2026.g. kopā Prognoze</t>
  </si>
  <si>
    <t>2027.g. kopā Prognoze</t>
  </si>
  <si>
    <t>2028.g. kopā Prognoze</t>
  </si>
  <si>
    <t>2029.g. kopā Prognoze</t>
  </si>
  <si>
    <t>2030.g. kopā Prognoze</t>
  </si>
  <si>
    <t>Kopā plānošanas periodā
Prognoze</t>
  </si>
  <si>
    <t>ESF+</t>
  </si>
  <si>
    <t>-</t>
  </si>
  <si>
    <t>ERAF</t>
  </si>
  <si>
    <t>KF</t>
  </si>
  <si>
    <t>TPF</t>
  </si>
  <si>
    <t>TP</t>
  </si>
  <si>
    <t>Kopā</t>
  </si>
  <si>
    <t>1.1.</t>
  </si>
  <si>
    <t>Pētniecība un prasmes</t>
  </si>
  <si>
    <t>1.1.1.</t>
  </si>
  <si>
    <t xml:space="preserve"> “Pētniecības un inovāciju kapacitātes stiprināšana un progresīvu tehnoloģiju ieviešana  kopējā P&amp;A sistēmā”</t>
  </si>
  <si>
    <t>1.1.1.1.</t>
  </si>
  <si>
    <t>Zinātnes politikas ieviešana,vadība un kapacitātes stiprināšana</t>
  </si>
  <si>
    <t>_</t>
  </si>
  <si>
    <t>IZM</t>
  </si>
  <si>
    <t>1.1.1.2.</t>
  </si>
  <si>
    <t>RIS3 pētniecības un inovācijas centri</t>
  </si>
  <si>
    <t>1.1.1.3.</t>
  </si>
  <si>
    <t>Praktiskas ievirzes pētījumi</t>
  </si>
  <si>
    <t>1.1.1.4.</t>
  </si>
  <si>
    <t>Mobilitātes, pieredzes apmaiņas un sadarbības aktivitātes starptautiskās konkurētspējas uzlabošanai zinātnē</t>
  </si>
  <si>
    <t>1.1.1.5.</t>
  </si>
  <si>
    <t>Latvijas pilnvērtīga dalība Apvārsnis Eiropa programmā, tajā skaitā nodrošinot kompleksu atbalsta instrumentu klāstu un sasaisti ar RIS3 specializācijas jomu attīstīšanu</t>
  </si>
  <si>
    <t>1.1.1.6.</t>
  </si>
  <si>
    <t>Zinātniskās darbības digitalizācija un  dalība Eiropas Atvērtajā zinātnes mākonī (EOSC market place pakalpojumu iegāde)</t>
  </si>
  <si>
    <t>1.1.1.7.</t>
  </si>
  <si>
    <t>Inovāciju granti studentiem</t>
  </si>
  <si>
    <t>1.1.1.8.</t>
  </si>
  <si>
    <t>Doktorantūras granti</t>
  </si>
  <si>
    <t>1.1.1.9.</t>
  </si>
  <si>
    <t>Pēcdoktorantūras pētījumi</t>
  </si>
  <si>
    <t>1.1.2.</t>
  </si>
  <si>
    <t xml:space="preserve"> “Prasmju attīstīšana viedās specializācijas,  industriālās pārejas un uzņēmējdarbības veicināšanai”</t>
  </si>
  <si>
    <t>1.1.2.1.</t>
  </si>
  <si>
    <t>RIS3 industriālās prasmes</t>
  </si>
  <si>
    <t>1.1.2.2.</t>
  </si>
  <si>
    <t>Uzņēmumu digitālo prasmju attīstība</t>
  </si>
  <si>
    <t>EM</t>
  </si>
  <si>
    <t>1.2.</t>
  </si>
  <si>
    <t>Atbalsts uzņēmējdarbībai</t>
  </si>
  <si>
    <t>1.2.1.</t>
  </si>
  <si>
    <t>“Pētniecības un inovāciju kapacitātes stiprināšana un progresīvu tehnoloģiju ieviešana uzņēmumiem ”</t>
  </si>
  <si>
    <t>1.2.1.1.</t>
  </si>
  <si>
    <t>Atbalsts jaunu produktu attīstībai un internacionalizācijai</t>
  </si>
  <si>
    <t>1.2.1.; 1.2.2., 1.2.3</t>
  </si>
  <si>
    <t>Finanšu instrumenti</t>
  </si>
  <si>
    <t>1.2.1.2.; 1.2.2.2.; 1.2.3.2.; 1.2.3.3.; 1.2.3.4.; 1.2.3.5.</t>
  </si>
  <si>
    <t>1.2.1.3.</t>
  </si>
  <si>
    <t>Uzņēmuma atbalsts dalībai kapitāla tirgos</t>
  </si>
  <si>
    <t>1.2.1.4.</t>
  </si>
  <si>
    <t>Atbalsts tehnoloģiju pārneses sistēmas pilnveidošanai</t>
  </si>
  <si>
    <t>1.2.2.</t>
  </si>
  <si>
    <t xml:space="preserve"> “Izmantot digitalizācijas priekšrocības uzņēmējdarbības attīstībai ”</t>
  </si>
  <si>
    <t>1.2.2.1.</t>
  </si>
  <si>
    <t xml:space="preserve">Atbalsts Eiropas Digitālo inovāciju centru un reģionālo kontaktpunktu izveidei </t>
  </si>
  <si>
    <t>1.2.3.</t>
  </si>
  <si>
    <t>"Veicināt ilgtspējīgu izaugsmi, konkurētspēju un darba vietu radīšanu MVU, tostarp ar produktīvām  investīcijām”</t>
  </si>
  <si>
    <t>1.2.3.1.</t>
  </si>
  <si>
    <t>Atbalsts MVU inovatīvas uzņēmējdarbības attīstībai</t>
  </si>
  <si>
    <t>1.2.3.6.</t>
  </si>
  <si>
    <t>Tūrisma produktu attīstības programma</t>
  </si>
  <si>
    <t>1.3.</t>
  </si>
  <si>
    <t>Digitalizācija</t>
  </si>
  <si>
    <t>1.3.1.</t>
  </si>
  <si>
    <t>“Izmantot digitalizācijas priekšrocības  iedzīvotājiem, uzņēmumiem, pētniecības organizācijām un publiskajām iestādēm”</t>
  </si>
  <si>
    <t>1.3.1.1.</t>
  </si>
  <si>
    <t>IKT risinājumu un pakalpojumu attīstība un iespēju radīšana privātajam sektoram</t>
  </si>
  <si>
    <t>VARAM</t>
  </si>
  <si>
    <t>1.3.1.2.</t>
  </si>
  <si>
    <t xml:space="preserve">Inovācijas laboratorija digitalizācijas priekšrocību izmantošanai </t>
  </si>
  <si>
    <t>VK</t>
  </si>
  <si>
    <t>1.3.1.3.</t>
  </si>
  <si>
    <t>IKT risinājumu un pakalpojumu kiberdrošības paaugstināšana</t>
  </si>
  <si>
    <t>1.3.1.4.</t>
  </si>
  <si>
    <t>Vienota civilās aviācijas pārvaldības un uzraudzības sistēmas izveide</t>
  </si>
  <si>
    <t>SM</t>
  </si>
  <si>
    <t>1.4.</t>
  </si>
  <si>
    <t>Digitālā savienojamība</t>
  </si>
  <si>
    <t>1.4.1.</t>
  </si>
  <si>
    <t xml:space="preserve"> “Uzlabot digitālo savienojamību”</t>
  </si>
  <si>
    <t>1.4.1.1.</t>
  </si>
  <si>
    <t>Platjoslas infrastruktūras attīstība
(pēdējā jūdze)</t>
  </si>
  <si>
    <t>1.4.1.2.</t>
  </si>
  <si>
    <t>5G  infrastruktūras izbūve, VIA Baltica un Rail Baltica</t>
  </si>
  <si>
    <t>1.4.1.3.</t>
  </si>
  <si>
    <t>Nākāmās paaudzes tīkla izveide lauku teritorijās</t>
  </si>
  <si>
    <t>1.4.1.4.</t>
  </si>
  <si>
    <t>Vienotā kiberdrošības infrastruktūra</t>
  </si>
  <si>
    <t>2.1.</t>
  </si>
  <si>
    <t>Klimata pārmaiņu mazināšana un pielāgošanās klimata pārmaiņām</t>
  </si>
  <si>
    <t>2.1.1.</t>
  </si>
  <si>
    <t>“Energoefektivitātes veicināšana un siltumnīcefekta gāzu emisiju samazināšana”</t>
  </si>
  <si>
    <t>2.1.1.1.</t>
  </si>
  <si>
    <t>Energoefektivitātes paaugstināšana dzīvojamās ēkās, t.sk. attīstot ESKO tirgu (daudzīvokļu, privātās un neliela dzīvokļu skaita ēku kompleksos)</t>
  </si>
  <si>
    <t>2.1.1.2.</t>
  </si>
  <si>
    <t>AER izmantošana un energoefektivitātes paaugstināšana rūpniecībā un komersantos</t>
  </si>
  <si>
    <t>2.1.1.3.</t>
  </si>
  <si>
    <t>AER izmantošana un energoefektivitātes paaugstināšana lokālajā un individuālajā siltumapgādē un aukstumapgādē</t>
  </si>
  <si>
    <t>KEM</t>
  </si>
  <si>
    <t>2.1.1.4.</t>
  </si>
  <si>
    <t>Energoefektivitātes paaugstināšana valsts ēkās</t>
  </si>
  <si>
    <t>2.1.1.5.</t>
  </si>
  <si>
    <t>Klimata neitrāli risinājumi profesionālās izglītības iestāžu un koledžu izglītības programmās, vidē un infrastruktūrā</t>
  </si>
  <si>
    <t>2.1.1.6.</t>
  </si>
  <si>
    <t>Pašvaldību ēku energoefektivitātes paaugstināšana</t>
  </si>
  <si>
    <t>2.1.1.7.</t>
  </si>
  <si>
    <t>Valsts iestāžu  infrastruktūras optimizācija</t>
  </si>
  <si>
    <t>2.1.1.8.</t>
  </si>
  <si>
    <t>Energoefektivitāti veicinoši pasākumi kultūras infrastruktūrā</t>
  </si>
  <si>
    <t>2.1.2.</t>
  </si>
  <si>
    <t>“Atjaunojamo energoresursu enerģijas veicināšana - biometāns”</t>
  </si>
  <si>
    <t>2.1.2.0.</t>
  </si>
  <si>
    <t>2.1.3.</t>
  </si>
  <si>
    <t>“Veicināt pielāgošanos klimata pārmaiņām, risku novēršanu un noturību pret katastrofām”</t>
  </si>
  <si>
    <t>2.1.3.1.</t>
  </si>
  <si>
    <t>Pašvaldību pielāgošanās klimata pārmaiņām</t>
  </si>
  <si>
    <t>2.1.3.2.</t>
  </si>
  <si>
    <t>Nacionālas nozīmes plūdu un krasta erozijas pasākumi</t>
  </si>
  <si>
    <t>2.1.3.3.</t>
  </si>
  <si>
    <t>Katastrofu risku mazināšanas pasākumi</t>
  </si>
  <si>
    <t>IeM</t>
  </si>
  <si>
    <t>2.1.4.</t>
  </si>
  <si>
    <t>“Atjaunojamo energoresursu enerģijas veicināšana – saules enerģija u.c. AER elektroenerģija”</t>
  </si>
  <si>
    <t>2.1.4.0.</t>
  </si>
  <si>
    <t>2.2.</t>
  </si>
  <si>
    <t>Vides aizsardzība un attīstība</t>
  </si>
  <si>
    <t>2.2.1.</t>
  </si>
  <si>
    <t>“Veicināt ilgtspējīgu ūdenssaimniecību”</t>
  </si>
  <si>
    <t>2.2.1.1.</t>
  </si>
  <si>
    <t>Notekūdeņu un to dūņu apsaimniekošanas sistēmas attīstība piesārņojuma samazināšanai</t>
  </si>
  <si>
    <t>2.2.2.</t>
  </si>
  <si>
    <t>“Pārejas uz aprites ekonomiku veicināšana”</t>
  </si>
  <si>
    <t>2.2.2.1.</t>
  </si>
  <si>
    <t>Atkritumu šķirošana, pārstrāde un reģenerācija</t>
  </si>
  <si>
    <t>2.2.2.2.</t>
  </si>
  <si>
    <t>Atkritumu dalītā vākšana</t>
  </si>
  <si>
    <t>2.2.2.3.</t>
  </si>
  <si>
    <t>Notekūdeņu dūņu pārstrāde</t>
  </si>
  <si>
    <t>2.2.2.4.</t>
  </si>
  <si>
    <t>Aprites ekonomikas principu ieviešana</t>
  </si>
  <si>
    <t>2.2.3.</t>
  </si>
  <si>
    <t>“Uzlabot dabas aizsardzību un bioloģisko daudzveidību, “zaļo” infrastruktūru, it īpaši pilsētvidē, un samazināt piesārņojumu”</t>
  </si>
  <si>
    <t>2.2.3.1.</t>
  </si>
  <si>
    <t>Vēsturiski piesārņoto vietu sanācija</t>
  </si>
  <si>
    <t>2.2.3.2.</t>
  </si>
  <si>
    <t>Vides izglītību veicinoši pasākumi sabiedrības informētībai un prasmju attīstībai</t>
  </si>
  <si>
    <t>2.2.3.3.</t>
  </si>
  <si>
    <t>Pasākumi bioloģiskās daudzveidības veicināšanai un saglabāšanai</t>
  </si>
  <si>
    <t>2.2.3.4.</t>
  </si>
  <si>
    <t>Vides monitoringa attīstība harmonizētai vides un klimata datu informācijas nodrošināšanai</t>
  </si>
  <si>
    <t>VM</t>
  </si>
  <si>
    <t>2.2.3.5.</t>
  </si>
  <si>
    <t>Gaisa piesārņojuma samazināšanas pasākumi pašvaldībās</t>
  </si>
  <si>
    <t>2.2.3.6.</t>
  </si>
  <si>
    <t>Gaisa piesārņojumu mazinošu pasākumu īstenošana, uzlabojot mājsaimniecību siltumapgādes sistēmas</t>
  </si>
  <si>
    <t>2.2.3.7.</t>
  </si>
  <si>
    <t>Gaisa piesārņojošo vielu emisiju samazināšana pašvaldību siltumapgādē</t>
  </si>
  <si>
    <t>2.3.</t>
  </si>
  <si>
    <t>Ilgtspējīga mobilitāte</t>
  </si>
  <si>
    <t>2.3.1.</t>
  </si>
  <si>
    <t>“Veicināt ilgtspējīgu daudzveidu mobilitāti pilsētās”</t>
  </si>
  <si>
    <t>2.3.1.1.</t>
  </si>
  <si>
    <t>Satiksmes plūsmas viedās tehnoloģijas</t>
  </si>
  <si>
    <t>2.3.1.2.</t>
  </si>
  <si>
    <t xml:space="preserve">Multimodāls sabiedriskā transporta tīkls </t>
  </si>
  <si>
    <t>2.3.1.3.</t>
  </si>
  <si>
    <t>Veloinfrastruktūras attīstība</t>
  </si>
  <si>
    <t>2.3.1.4.</t>
  </si>
  <si>
    <t xml:space="preserve">Bezemisiju vilcieni </t>
  </si>
  <si>
    <t>2.3.1.5.</t>
  </si>
  <si>
    <t xml:space="preserve">Pētījumi ES Zaļā kursa jomā </t>
  </si>
  <si>
    <t>2.4.</t>
  </si>
  <si>
    <t>AER izmantošanas transportā veicināšana</t>
  </si>
  <si>
    <t>2.4.1.</t>
  </si>
  <si>
    <t>“Veicināt ilgtspējīgu multimodālu mobilitāti, attīstot elektrotransportlīdzekļu uzlādes infrastruktūru”</t>
  </si>
  <si>
    <t>2.4.1.1.</t>
  </si>
  <si>
    <t xml:space="preserve">Elektrotransportlīdzekļiem paredzēti lieljaudas uzlādes punkti </t>
  </si>
  <si>
    <t>2.4.1.2.</t>
  </si>
  <si>
    <t>Bezemisiju vilcienu iegāde - elektrovilcieni</t>
  </si>
  <si>
    <t>2.4.1.3.</t>
  </si>
  <si>
    <t>Bezemisiju (bateriju) vilcieni</t>
  </si>
  <si>
    <t>2.5.</t>
  </si>
  <si>
    <t>2.5.1.</t>
  </si>
  <si>
    <t>2.5.1.0.</t>
  </si>
  <si>
    <t>3.1.</t>
  </si>
  <si>
    <t>Ilgtspējīga TEN-T infrastruktūra</t>
  </si>
  <si>
    <t>3.1.1.</t>
  </si>
  <si>
    <t>“Attīstīt ilgtspējīgu, pret klimatu izturīgu, inteliģentu, drošu un vairākveidu TEN-T infrastruktūru”</t>
  </si>
  <si>
    <t>3.1.1.1.</t>
  </si>
  <si>
    <t xml:space="preserve">Dzelzceļa transporta attīstība un energoefektivitātes uzlabošana sabiedriskajos pasažieru pārvadājumos
</t>
  </si>
  <si>
    <t>3.1.1.2.</t>
  </si>
  <si>
    <t>Ieguldījumi TEN-T tīkla autoceļu drošībā un vides pieejamībā</t>
  </si>
  <si>
    <t>3.1.1.3.</t>
  </si>
  <si>
    <t>Eiropas transporta tīklā esošās dzelzceļa infrastruktūras attīstība</t>
  </si>
  <si>
    <t>3.1.1.4.</t>
  </si>
  <si>
    <t>Rīgas pilsētas transporta infrastruktūras attīstība</t>
  </si>
  <si>
    <t>3.1.1.5.</t>
  </si>
  <si>
    <t>Nacionālās nozīmes centru maģistrālo ielu un esošo maršrutu attīstība</t>
  </si>
  <si>
    <t>3.1.1.6.</t>
  </si>
  <si>
    <t>Lielo ostu publiskās infrastruktūras attīstība</t>
  </si>
  <si>
    <t>3.1.1.7.</t>
  </si>
  <si>
    <t>Iekšzemes intermodālo termināļu ("sauso ostu") attīstības projekti</t>
  </si>
  <si>
    <t>3.1.1.8.</t>
  </si>
  <si>
    <t>Robežšķērsošanas punktu attīstība</t>
  </si>
  <si>
    <t>FM</t>
  </si>
  <si>
    <t>3.2.1.</t>
  </si>
  <si>
    <t>3.2.1.0.</t>
  </si>
  <si>
    <t>4.1.</t>
  </si>
  <si>
    <t>Veselības veicināšana un aprūpe</t>
  </si>
  <si>
    <t>4.1.1.</t>
  </si>
  <si>
    <t>“Nodrošināt vienlīdzīgu piekļuvi veselības aprūpei un stiprināt veselības sistēmu, tostarp primārās veselības aprūpes noturību, un sekmēt pāreju no aprūpes iestādē uz ģimenē un kopienā balstītu aprūpi”</t>
  </si>
  <si>
    <t>4.1.1.1.</t>
  </si>
  <si>
    <t>Ārstniecības iestāžu infrastruktūras attīstība</t>
  </si>
  <si>
    <t>4.1.1.2.</t>
  </si>
  <si>
    <t>P.Stradiņa klīniskās universitātes slimnīcas infrastruktūras attīstība</t>
  </si>
  <si>
    <t>4.1.1.3.</t>
  </si>
  <si>
    <t xml:space="preserve">Primārās veselības aprūpes lomas stiprināšana, attīstot infrastruktūru </t>
  </si>
  <si>
    <t>4.1.1.4.</t>
  </si>
  <si>
    <t>Veselības aprūpes pārvaldības sistēmas stiprināšana un digitalizācija, attīstot digitālos risinājumus</t>
  </si>
  <si>
    <t>4.1.1.5.</t>
  </si>
  <si>
    <t>Neatliekamās medicīniskās palīdzības dienesta attīstība</t>
  </si>
  <si>
    <t>4.1.2.</t>
  </si>
  <si>
    <t xml:space="preserve"> “Uzlabot vienlīdzīgu un savlaicīgu piekļuvi kvalitatīviem, ilgtspējīgiem un izmaksu ziņā pieejamiem veselības aprūpes, veselības veicināšanas un slimību profilakses pakalpojumiem, uzlabojot veselības aprūpes sistēmu efektivitāti un izturētspēju”</t>
  </si>
  <si>
    <t>4.1.2.1.</t>
  </si>
  <si>
    <t>Nacionāla mēroga veselības veicināšanas un slimību profilakses pasākumi</t>
  </si>
  <si>
    <t>4.1.2.2.</t>
  </si>
  <si>
    <t>Veselības veicināšanas un slimību profilakses pasākumu īstenošana vietējai sabiedrībai</t>
  </si>
  <si>
    <t>4.1.2.3.</t>
  </si>
  <si>
    <t>Pasākumi atkarīgo personu resocializācijai un atgriešanai darba tirgū, kā arī preventīvie pasākumi jauniešiem</t>
  </si>
  <si>
    <t>4.1.2.4.</t>
  </si>
  <si>
    <t>Pierādījumos balstītu narkotiku lietošanas profilakses programmu īstenošana un profilakses kvalitātes standartu ieviešana</t>
  </si>
  <si>
    <t>4.1.2.5.</t>
  </si>
  <si>
    <t>Piesaistīt un noturēt ārstniecības personas darbam valsts apmaksāto veselības aprūpes pakalpojumu sektorā, īpaši stacionāros</t>
  </si>
  <si>
    <t>4.1.2.6.</t>
  </si>
  <si>
    <t>Uzlabot izglītības iespējas ārstniecības personām, t.sk. uzlabojot tālākizglītības pieejamību</t>
  </si>
  <si>
    <t>4.1.2.7.</t>
  </si>
  <si>
    <t>Pilnveidot pacientu drošību un aprūpes kvalitāti</t>
  </si>
  <si>
    <t>4.1.2.8.</t>
  </si>
  <si>
    <t>Nevalstisko organizāciju iesaiste veselības veicināšanas un slimību profilakses pasākumu īstenošanā</t>
  </si>
  <si>
    <t>4.2.</t>
  </si>
  <si>
    <t>Izglītība, prasmes un mūžizglītība</t>
  </si>
  <si>
    <t>4.2.1.</t>
  </si>
  <si>
    <t>“Uzlabot vienlīdzīgu piekļuvi iekļaujošiem un kvalitatīviem pakalpojumiem izglītības, mācību un mūžizglītības jomā, attīstot pieejamu infrastruktūru, tostarp, veicinot noturību izglītošanā un mācībā attālinātā un tiešsaistes režīmā”</t>
  </si>
  <si>
    <t>4.2.1.1.</t>
  </si>
  <si>
    <t>Infrastruktūras izveide starpnozaru sadarbības un atbalsta sistēmas izveidei bērnu attīstībai</t>
  </si>
  <si>
    <t>4.2.1.2.</t>
  </si>
  <si>
    <t xml:space="preserve">Izveidot asistīvo tehnoloģiju (tehnisko palīglīdzekļu) apmaiņas sistēmu izglītības iestādēm </t>
  </si>
  <si>
    <t>"Uzlabot vienlīdzīgu piekļuvi iekļaujošiem un kvalitatīviem pakalpojumiem izglītības, mācību un mūžizglītības jomā, attīstot pieejamu infrastruktūru, tostarp, veicinot noturību izglītošanā un mācībā attālinātā un tiešsaistes režīmā”</t>
  </si>
  <si>
    <t>4.2.1.3.</t>
  </si>
  <si>
    <t>Infrastruktūras un mācību vides pilnveide efektīvas, kvalitatīvas un mūsdienīgas izglītības īstenošanai speciālās izglītības iestādēs</t>
  </si>
  <si>
    <t>4.2.1.4.</t>
  </si>
  <si>
    <t>Izglītības iestāžu nodrošinājums pilnveidotā vispārējās izglītības satura kvalitatīvai ieviešanai pirmsskolas izglītības pakāpē</t>
  </si>
  <si>
    <t>4.2.1.5.</t>
  </si>
  <si>
    <t>Izglītības iestāžu nodrošinājums pilnveidotā vispārējās izglītības satura kvalitatīvai ieviešanai pamata un vidējās izglītības pakāpē</t>
  </si>
  <si>
    <t>4.2.1.6.</t>
  </si>
  <si>
    <t xml:space="preserve">Profesionālās izglītības iestāžu un koledžu mācību vide nozarēm aktuālo prasmju apguvei </t>
  </si>
  <si>
    <t>4.2.1.7.</t>
  </si>
  <si>
    <t>Pirmsskolas izglītības iestāžu infrastruktūras attīstība</t>
  </si>
  <si>
    <t xml:space="preserve">4.2.1.8. </t>
  </si>
  <si>
    <t>Augstskolu studiju vides modernizācija</t>
  </si>
  <si>
    <t>4.2.2.</t>
  </si>
  <si>
    <t xml:space="preserve">“Uzlabot izglītības un mācību sistēmu kvalitāti, iekļautību, efektivitāti un nozīmīgumu darba tirgū, tostarp ar neformālās un ikdienējās mācīšanās validēšanas palīdzību, lai atbalstītu pamatkompetenču, tostarp uzņēmējdarbības un digitālo prasmju, apguvi, un sekmējot duālās apmācības sistēmu un māceklības ieviešanu” </t>
  </si>
  <si>
    <t>4.2.2.1.</t>
  </si>
  <si>
    <t>Kvalitatīvas un mūsdienīgas izglītības īstenošana pirmsskolas izglītības pakāpē</t>
  </si>
  <si>
    <t>4.2.2.2.</t>
  </si>
  <si>
    <t>Kvalitatīvas un mūsdienīgas izglītības īstenošana pamata un vidējās izglītības pakāpē</t>
  </si>
  <si>
    <t>4.2.2.3.</t>
  </si>
  <si>
    <t>Pedagogu metodiskā atbalsta centra izveide profesijas attīstībai un prestiža uzlabošanai</t>
  </si>
  <si>
    <t>4.2.2.4.</t>
  </si>
  <si>
    <t>Izglītības kvalitātes monitoringa sistēmas attīstība un nodrošināšana</t>
  </si>
  <si>
    <t>4.2.2.5.</t>
  </si>
  <si>
    <t>Dalība starptautiskos izglītības pētījumos izglītības kvalitātes monitoringa sistēmas attīstībai un nodrošināšanai</t>
  </si>
  <si>
    <t>4.2.2.6.</t>
  </si>
  <si>
    <t>Cikliskas institucionālās akreditācijas ieviešana augstākajā izglītībā</t>
  </si>
  <si>
    <t>4.2.2.7.</t>
  </si>
  <si>
    <t>Indukcijas gada ieviešana pedagogu sagatavošanas studiju programmās</t>
  </si>
  <si>
    <t xml:space="preserve">“Uzlabot izglītības un mācību sistēmu kvalitāti, iekļautību, efektivitāti un nozīmīgumu darba tirgū, tostarp ar neformālās un ikdienējās mācīšanās validēšanas palīdzību, lai atbalstītu pamatkompetenču, tostarp uzņēmējdarbības un digitālo prasmju, apguvi, un sekmējot duālo mācību sistēmu un māceklības ieviešanu” </t>
  </si>
  <si>
    <t>4.2.2.8.</t>
  </si>
  <si>
    <t>Latviešu valodas apguves piedāvājuma paplašināšana</t>
  </si>
  <si>
    <t>4.2.2.9.</t>
  </si>
  <si>
    <t>Izglītības procesa individualizācija un starpnozaru sadarbība profesionālās izglītības izcilībai</t>
  </si>
  <si>
    <t>4.2.2.10.</t>
  </si>
  <si>
    <t>Akadēmiskās karjeras sistēmas reformas ieviešana</t>
  </si>
  <si>
    <t>4.2.2.11.</t>
  </si>
  <si>
    <t>Studiju procesa digitalizācija</t>
  </si>
  <si>
    <t>4.2.3.</t>
  </si>
  <si>
    <t>“Sekmēt to, lai – jo īpaši nelabvēlīgā situācijā esošām grupām – būtu vienlīdzīga piekļuve kvalitatīvai un iekļaujošai izglītībai un mācībām un iespēja to iegūt, sākot ar pirmsskolas izglītību un aprūpi un vispārējās izglītības un profesionālās izglītības un mācību gaitā līdz pat augstākajai izglītībai un pieaugušo izglītībai un mācībām, tostarp veicināt mācību mobilitāti visiem un atvieglot piekļūstamības iespējas personām ar invaliditāti”</t>
  </si>
  <si>
    <t>4.2.3.1.</t>
  </si>
  <si>
    <t>Integrēta "skola-kopiena" sadarbības programma atstumtības riska mazināšanai izglītības iestādēs</t>
  </si>
  <si>
    <t>4.2.3.2.</t>
  </si>
  <si>
    <t>Interešu izglītības, brīvā laika un bērnu pieskatīšanas pakalpojumu pieejamības paplašināšana sociālās atstumtības riskam pakļautiem izglītojamajiem un bērniem ar speciālām vajadzībām</t>
  </si>
  <si>
    <t>4.2.3.3.</t>
  </si>
  <si>
    <t xml:space="preserve">Pilsonisko līdzdalību veicinošu kultūras pakalpojumu pieejamības veicināšana
</t>
  </si>
  <si>
    <t>KM</t>
  </si>
  <si>
    <t>“Sekmēt to, lai – jo īpaši nelabvēlīgā situācijā esošām grupām – būtu vienlīdzīga piekļuve kvalitatīvai un iekļaujošai izglītībai un mācībām un iespēja to iegūt, sākot ar pirmsskolas izglītību un aprūpi un vispārējās izglītības un profesionālās izglītības un mācību gaitā līdz pat augstākajai izglītībai un pieaugušo izglītībai un mācībām, tostarp veicināt mācību mobilitāti visiem un atvieglot piekļūstamības iespējas personām ar invaliditātii”</t>
  </si>
  <si>
    <t>4.2.3.4.</t>
  </si>
  <si>
    <t>Sekmēt NEET jauniešu integrēšanos izglītībā un nodarbinātībā</t>
  </si>
  <si>
    <t>4.2.4.</t>
  </si>
  <si>
    <t>“Veicināt mūžizglītību, jo īpaši piedāvājot elastīgas prasmju pilnveides un pārkvalifikācijas iespējas visiem, ņemot vērā uzņēmējdarbības un digitālās prasmes, labāk prognozējot pārmaiņas un vajadzību pēc jaunām prasmēm, pamatojoties uz darba tirgus vajadzībām, atvieglojot karjeras maiņu un sekmējot profesionālo mobilitāti”</t>
  </si>
  <si>
    <t>4.2.4.1.</t>
  </si>
  <si>
    <t>Atbalsts nozaru vajadzībās balstītai pieaugušo izglītībai</t>
  </si>
  <si>
    <t>4.2.4.2.</t>
  </si>
  <si>
    <t>Atbalsts pieaugušo individuālajās vajadzībās balstītai pieaugušo izglītībai</t>
  </si>
  <si>
    <t>4.2.4.3.</t>
  </si>
  <si>
    <t>Digitālo prasmju pilnveide</t>
  </si>
  <si>
    <t>4.3.</t>
  </si>
  <si>
    <t>Nodarbinātība un sociālā iekļaušana</t>
  </si>
  <si>
    <t>4.3.1.</t>
  </si>
  <si>
    <t>“Veicināt sociāli atstumto kopienu, mājsaimniecību ar zemiem ienākumiem un nelabvēlīgā situācijā esošo grupu, tostarp cilvēku ar īpašām vajadzībām sociāli ekonomisko integrāciju, īstenojot integrētas darbības, tostarp nodrošinot mājokli un sociālos pakalpojumus”</t>
  </si>
  <si>
    <t>4.3.1.1.</t>
  </si>
  <si>
    <t xml:space="preserve">Labklājības ministrijas infrastruktūras pieejamības nodrošināšana
</t>
  </si>
  <si>
    <t>LM</t>
  </si>
  <si>
    <t>4.3.1.2.</t>
  </si>
  <si>
    <t xml:space="preserve">Pakalpojumu kvalitātes un pieejamības uzlabošana, tuvinot VSAC filiāles kopienā sniegtajiem (ģimeniskā vidē pietuvinātiem) pakalpojumiem 
</t>
  </si>
  <si>
    <t>4.3.1.3.</t>
  </si>
  <si>
    <t>Sociālo mājokļu atjaunošana vai jaunu sociālo mājokļu būvniecība</t>
  </si>
  <si>
    <t>4.3.1.4.</t>
  </si>
  <si>
    <t>Vides pieejamības uzlabošana daudzdzīvokļu ēkās, izbūvējot liftus</t>
  </si>
  <si>
    <t>4.3.1.5.</t>
  </si>
  <si>
    <t>Sabiedrībā balstīto sociālo pakalpojumu infrastruktūras izveide un attīstība</t>
  </si>
  <si>
    <t>4.3.2.</t>
  </si>
  <si>
    <t xml:space="preserve">"Kultūras un tūrisma lomas palielināšana ekonomiskajā attīstībā, sociālajā iekļaušanā un sociālajās inovācijās" </t>
  </si>
  <si>
    <t>4.3.2.0.</t>
  </si>
  <si>
    <t>4.3.3.</t>
  </si>
  <si>
    <t xml:space="preserve"> “Uzlabot visu darba meklētāju, jo īpaši jauniešu – it sevišķi, īstenojot Garantiju jauniešiem –, ilgstošo bezdarbnieku un darba tirgū nelabvēlīgā situācijā esošo grupu, un ekonomiski neaktīvo personu piekļuvi nodarbinātībai un aktivizācijas pasākumiem, kā arī veicinot pašnodarbinātību un sociālo ekonomiku”</t>
  </si>
  <si>
    <t>4.3.3.1.</t>
  </si>
  <si>
    <t xml:space="preserve"> Bezdarbnieku, darba meklētāju un bezdarba riskam pakļauto personu kvalifikācijas un prasmju paaugstināšana</t>
  </si>
  <si>
    <t>4.3.3.2.</t>
  </si>
  <si>
    <t xml:space="preserve">Nelabvēlīgākā situācijā esošu bezdarbnieku un ekonomiski neaktīvo iedzīvotāju iekļaušanās darba tirgū sekmēšana </t>
  </si>
  <si>
    <t>4.3.3.3.</t>
  </si>
  <si>
    <t>Atbalsts sociālajai uzņēmējdarbībai</t>
  </si>
  <si>
    <t>“Uzlabot visu darba meklētāju, jo īpaši jauniešu, ilgstošo bezdarbnieku un nelabvēlīgā situācijā esošu grupu, kā arī neaktīvo personu piekļuvi nodarbinātībai, veicināt pašnodarbinātību un sociālo ekonomiku”</t>
  </si>
  <si>
    <t>4.3.3.4.</t>
  </si>
  <si>
    <t>EURES tīkla darbības nodrošināšana Latvijā</t>
  </si>
  <si>
    <t>4.3.3.5.</t>
  </si>
  <si>
    <t xml:space="preserve">Ilgāka un labāka darba mūža veicināšana </t>
  </si>
  <si>
    <t>4.3.3.6.</t>
  </si>
  <si>
    <t>Nodarbinātības valsts aģentūras veiktspējas stiprināšana un pakalpojumu modernizēšana</t>
  </si>
  <si>
    <t>4.3.3.7.</t>
  </si>
  <si>
    <t>Valsts darba inspekcijas veiktspējas stiprināšana un pakalpojumu modernizēšana</t>
  </si>
  <si>
    <t>4.3.4.</t>
  </si>
  <si>
    <t>“Sekmēt aktīvu iekļaušanu, lai veicinātu vienlīdzīgas iespējas, nediskriminēšanu un aktīvu līdzdalību, kā arī uzlabotu nodarbināmību,  jo īpaši attiecībā uz nelabvēlīgā situācijā esošām grupām”</t>
  </si>
  <si>
    <t>4.3.4.1.</t>
  </si>
  <si>
    <t>Vienlīdzīgu iespēju un nediskriminācijas veicināšana</t>
  </si>
  <si>
    <t>4.3.4.2.</t>
  </si>
  <si>
    <t>Atbalsta pasākumi diskriminācijas riskam pakļautajām sabiedrības grupām vienlīdzīgu iespēju un tiesību realizēšanai dažādās dzīves jomās</t>
  </si>
  <si>
    <t>4.3.4.3.</t>
  </si>
  <si>
    <t>Pasākumi ģimenes un darba dzīves saskaņošanai</t>
  </si>
  <si>
    <t>4.3.4.4.</t>
  </si>
  <si>
    <t>Sociālā dialoga attīstība, stiprinot sociālo partneru veiktspēju līdzdarboties likumdošanas, nacionālo reformu un koplīgumu slēgšanas pārrunu procesā</t>
  </si>
  <si>
    <t>4.3.4.5.</t>
  </si>
  <si>
    <t>Atbalsts pilsoniskās sabiedrības organizāciju izaugsmei, stiprinot līdzdalību publiskās pārvaldes lēmumu pieņemšanas procesos</t>
  </si>
  <si>
    <t>4.3.4.6.</t>
  </si>
  <si>
    <t>Resocializācijas pakalpojumu probācijas klientiem pilnveidošana un taisnīguma atjaunošanas pieeju attīstība, veicinot probācijas klientu aktīvu līdzdalību sabiedrības procesos un radot priekšnosacījumus viņu veiksmīgai iekļaušanai un nodarbināmībai</t>
  </si>
  <si>
    <t>TM</t>
  </si>
  <si>
    <t>4.3.4.7.</t>
  </si>
  <si>
    <t>Nodarbināmības priekšnosacījumu nodrošināšana ieslodzītajiem, pilnveidojot resocializācijas sistēmas efektivitāti,  sekmējot bijušo ieslodzīto iekļaušanos, vienlīdzīgas iespējas un aktīvu līdzdalību</t>
  </si>
  <si>
    <t>4.3.4.8.</t>
  </si>
  <si>
    <t>Sabiedrības saliedēšana, veicinot jauniebraucēju iekļaušanos vietējā sabiedrībā un sekmējot starpkultūru komunikāciju</t>
  </si>
  <si>
    <t>4.3.4.9.</t>
  </si>
  <si>
    <t xml:space="preserve">Sabiedrības saliedēšana, veicinot sabiedrības pašorganizēšanos un paplašinot sadarbības un līdzdarbības prasmes un iespējas
</t>
  </si>
  <si>
    <t>4.3.5.</t>
  </si>
  <si>
    <t>"Uzlabot vienlīdzīgu un savlaicīgu piekļuvi kvalitatīviem, ilgtspējīgiem un izmaksu ziņā pieejamiem pakalpojumiem; pilnveidot sociālās aizsardzības sistēmas, tostarp veicināt sociālās aizsardzības pieejamību; uzlabot ilgtermiņa aprūpes pakalpojumu pieejamību, efektivitāti un izturētspēju"</t>
  </si>
  <si>
    <t>4.3.5.1.</t>
  </si>
  <si>
    <t>Sabiedrībā balstītu sociālo pakalpojumu pieejamības palielināšana (DI turpinājums)</t>
  </si>
  <si>
    <t>4.3.5.2.</t>
  </si>
  <si>
    <t>Efektīva atbalsta un paliatīvās aprūpes pakalpojuma pilnveide, paaugstinot tā pieejamību pilngadīgām personām, kuru izārstēšana vairs nav iespējama</t>
  </si>
  <si>
    <t>4.3.5.3.</t>
  </si>
  <si>
    <t xml:space="preserve">Sociālo pakalpojumu efektivitātes un pieejamības palielināšana + SPOLIS
</t>
  </si>
  <si>
    <t>4.3.5.4.</t>
  </si>
  <si>
    <t xml:space="preserve"> Profesionāla un mūsdienīga sociālā darba attīstība</t>
  </si>
  <si>
    <t>4.3.5.5.</t>
  </si>
  <si>
    <t>Pieeja tiesiskumam</t>
  </si>
  <si>
    <t>4.3.6.</t>
  </si>
  <si>
    <t>"Veicināt nabadzības vai sociālās atstumtības riskam pakļauto cilvēku, tostarp vistrūcīgāko un bērnu, sociālo integrāciju"</t>
  </si>
  <si>
    <t>4.3.6.1.</t>
  </si>
  <si>
    <t>Speciālistu, kuru profesionālā darbība saistīta ar bērnu tiesību aizsardzības nodrošināšanu, profesionālās kvalifikācijas pilnveide un bērnu likumisko pārstāvju atbildības stiprināšana bērnu tiesību aizsardzības sistēmas reorganizācijas ietvaros</t>
  </si>
  <si>
    <t>4.3.6.2.</t>
  </si>
  <si>
    <t>Atbalsta pasākumi Veselības un darbspēju ekspertīzes ārstu valsts komisijas klientu apkalpošanas efektivitātes un kvalitātes uzlabošanai, speciālistu profesionālo spēju, invaliditātes informatīvās sistēmas procesu un funkcionalitātes pilnveidei</t>
  </si>
  <si>
    <t>4.3.6.3.</t>
  </si>
  <si>
    <t>Atbalsts bērniem ar smagu diagnozi vai funkcionāliem traucējumiem, iespējamu vai esošu invaliditāti un viņu ģimenes locekļiem</t>
  </si>
  <si>
    <t>4.3.6.4.</t>
  </si>
  <si>
    <t>Atbalsta instrumentu izstrāde un ieviešana ģimenes funkcionalitātes stiprināšanai</t>
  </si>
  <si>
    <t>4.3.6.5.</t>
  </si>
  <si>
    <t>Atbalsta pasākumi bērniem ar uzvedības un atkarību problēmām un to ģimenēm</t>
  </si>
  <si>
    <t>4.3.6.6.</t>
  </si>
  <si>
    <t xml:space="preserve">Bērnu pieskatīšanas pakalpojumi </t>
  </si>
  <si>
    <t>4.3.6.7.</t>
  </si>
  <si>
    <t>Starpnozaru sadarbības un atbalsta sistēmas izveide bērnu veselīgais attīstībai un sekmīgai pašrealizācijai</t>
  </si>
  <si>
    <t>4.3.6.8.</t>
  </si>
  <si>
    <t>IKT sistēmu modernizācija labākas bērnu tiesību aizsardzības sistēmas nodrošināšanai</t>
  </si>
  <si>
    <t>4.3.6.9.</t>
  </si>
  <si>
    <t xml:space="preserve">Ģimenei draudzīgas vides un sabiedrības veidošana un intervences psiholoģiskā un emocionālā noturīguma veicināšanai </t>
  </si>
  <si>
    <t>4.4.</t>
  </si>
  <si>
    <t>Sociālās inovācijas</t>
  </si>
  <si>
    <t>4.4.1.</t>
  </si>
  <si>
    <t>"Veicināt nabadzības vai sociālās atstumtības riskam pakļauto personu sociālo integrāciju, izmantojot sociālās inovācijas "</t>
  </si>
  <si>
    <t>4.4.1.1.</t>
  </si>
  <si>
    <t>Atbalsts jaunām pieejām sabiedrībā balstītu sociālo pakalpojumu sniegšanā (inovācijas)</t>
  </si>
  <si>
    <t>4.4.1.2.</t>
  </si>
  <si>
    <t xml:space="preserve">Izmēģinājumprojekts strapprofesionāļu komandas atbalsta sniegšanai nemotivētiem cilvēkiem ar garīga rakstura traucējumiem (18+)  </t>
  </si>
  <si>
    <t>5.1.</t>
  </si>
  <si>
    <t xml:space="preserve">Reģionu līdzsvarota attīstība </t>
  </si>
  <si>
    <t>5.1.1.</t>
  </si>
  <si>
    <t>“Vietējās teritorijas integrētās sociālās, ekonomiskās un vides attīstības un kultūras mantojuma, tūrisma un drošības veicināšana pilsētu funkcionālajās teritorijās”</t>
  </si>
  <si>
    <t>5.1.1.1.</t>
  </si>
  <si>
    <t xml:space="preserve">Infrastruktūra uzņēmējdarbības atbalstam </t>
  </si>
  <si>
    <t>5.1.1.2.</t>
  </si>
  <si>
    <t>Pašvaldību un plānošanas reģionu kapacitātes uzlabošana</t>
  </si>
  <si>
    <t>5.1.1.3.</t>
  </si>
  <si>
    <t>Publiskās ārtelpas attīstība</t>
  </si>
  <si>
    <t>5.1.1.4.</t>
  </si>
  <si>
    <t>Viedās pašvaldības</t>
  </si>
  <si>
    <t>5.1.1.5.</t>
  </si>
  <si>
    <t>Unikāla Eiropas mēroga kultūras  mantojuma  atjaunošana, lai veicinātu to pieejamību,  attīstot kultūras pakalpojumus</t>
  </si>
  <si>
    <t>5.1.1.6.</t>
  </si>
  <si>
    <t>Kultūras mantojuma saglabāšana un jaunu pakalpojumu attīstība</t>
  </si>
  <si>
    <t>5.1.1.7.</t>
  </si>
  <si>
    <t>Reģionālās kultūras infrastruktūras attīstība kultūras pakalpojumu pieejamības uzlabošana</t>
  </si>
  <si>
    <t>5.1.1.8.</t>
  </si>
  <si>
    <t>Divējāda lietojuma infrastruktūras attīstība</t>
  </si>
  <si>
    <t>6.1.</t>
  </si>
  <si>
    <t>Pāreja uz klimatneitralitāti</t>
  </si>
  <si>
    <t>6.1.1.</t>
  </si>
  <si>
    <t>"Pārejas uz klimatneitralitāti radīto ekonomisko, sociālo un vides seku mazināšana visvairāk skartajos reģionos"</t>
  </si>
  <si>
    <t>6.1.1.1.</t>
  </si>
  <si>
    <t>Atteikšanās no kūdras izmantošanas enerģētikā</t>
  </si>
  <si>
    <t>6.1.1.2.</t>
  </si>
  <si>
    <t>Pētniecības attīstība dabas resursu ilgtspējīgai izmantošanai vides un klimata mērķu kontekstā</t>
  </si>
  <si>
    <t>6.1.1.3.</t>
  </si>
  <si>
    <t>Atbalsts uzņēmējdarbībai nepieciešamās publiskās infrastruktūras attīstībai, veicinot pāreju uz klimatneitrālu ekonomiku</t>
  </si>
  <si>
    <t>6.1.1.4.</t>
  </si>
  <si>
    <t xml:space="preserve">Uzņēmējdarbības “zaļināšanas” un produktu attīstības pasākumi, veicinot energoefektivitātes paaugstināšanu un energoefektīvu tehnoloģiju ieviešanu uzņēmumos </t>
  </si>
  <si>
    <t>6.1.1.5.</t>
  </si>
  <si>
    <t>Nodarbināto prasmju paaugstināšana un atbalsts kvalifikācijas iegūšanai, atbalsts darbaspēka mācībām saskaņā ar uzņēmumu pieprasījumu</t>
  </si>
  <si>
    <t>6.1.1.6.</t>
  </si>
  <si>
    <t xml:space="preserve">Bezemisiju transportlīdzekļu izmantošanas veicināšana pašvaldībās </t>
  </si>
  <si>
    <t>6.1.1.7.</t>
  </si>
  <si>
    <t>Eiropas Savienības nozīmes biotopu vai purvu ekosistēmu atjaunošana</t>
  </si>
  <si>
    <t>6.1.1.8.</t>
  </si>
  <si>
    <t>Pašvaldību un plānošanas reģionu speciālistu prasmju paaugstināšana klimatneitrālas ekonomikas un sociālekonomisko seku saistībā ar klimata pārmaiņām mazināšanas jautājumos</t>
  </si>
  <si>
    <t>7.1.</t>
  </si>
  <si>
    <t>Kapacitātes stiprināšanas pasākumi</t>
  </si>
  <si>
    <t>7.1.1.</t>
  </si>
  <si>
    <t>Kapacitātes stiprināšanas pasākumi - Administratīvās kapacitātes ceļakarte</t>
  </si>
  <si>
    <t>7.1.1.0.</t>
  </si>
  <si>
    <t>Administratīvās kapacitātes ceļakartei (TP prioritāte)</t>
  </si>
  <si>
    <t>7.1.2.</t>
  </si>
  <si>
    <t>Kapacitātes stiprināšanas pasākumi - Kohēzijas politikas fondu vadības informācijas sistēmas attīstība</t>
  </si>
  <si>
    <t>7.1.2.0.</t>
  </si>
  <si>
    <t>KPVIS attīstība (TP prioritāte)</t>
  </si>
  <si>
    <t>Politikas mērķa Nr.</t>
  </si>
  <si>
    <t>Specifiskā atbalsta mērķa Nr.</t>
  </si>
  <si>
    <t>Specifiskā atbalsta mērķa nosaukums</t>
  </si>
  <si>
    <t>KOPĀ (ar nac. līdzfinansējumu +15%)</t>
  </si>
  <si>
    <t xml:space="preserve">NACIONĀLAIS līdzfinansējums </t>
  </si>
  <si>
    <r>
      <t>ES FONDU finansējums</t>
    </r>
    <r>
      <rPr>
        <sz val="9"/>
        <rFont val="Times New Roman"/>
        <family val="1"/>
        <charset val="186"/>
      </rPr>
      <t xml:space="preserve"> 
(ieskaitot elastības finansējumu)</t>
    </r>
  </si>
  <si>
    <t>ES fondu maksājumu un budžeta izdevumu prognožu mērķi ES fondu 2021.-2027. gada plānošanas periodā.</t>
  </si>
  <si>
    <t>Atbildīgo iestāžu maksājumu prognozes Centrālās finanšu un līgumu aģentūras korekcijas (ES fondu daļa, ko aģentūra veiks atmaksās projektu ieviesējiem, t.sk. starpposma, noslēguma un avansa maksājumi), EUR</t>
  </si>
  <si>
    <t>Budžeta izdevumu prognozes (ES fondi un valsts budžets), EUR</t>
  </si>
  <si>
    <t>Sagatavots: 30.01.2025.</t>
  </si>
  <si>
    <t>6. pielikums 
Informatīvajam ziņojumam "Informatīvais ziņojums par Finanšu ministrijas pārziņā esošo Eiropas Savienības fondu un ārvalstu finanšu palīdzības aktualitātēm līdz 2025. gada 
1. aprīlim (pusgada ziņojums)"</t>
  </si>
  <si>
    <t>Fonds [1]</t>
  </si>
  <si>
    <t>[1] ESF+ - Eirpoas Sociālais fonds Plus; ERAF - Eirpas Reģisonālās attīstības fonds; KF - Kohēzijas fonds; TPF - Taisnīgas pārkārtošanās fonds; TP - Tehniskā palīdzība ES fondu administrēšanai;</t>
  </si>
  <si>
    <t>Finanšu ministrs</t>
  </si>
  <si>
    <t>Dainis Linužs, 26496398</t>
  </si>
  <si>
    <t>dainis.linuzs@fm.gov.lv</t>
  </si>
  <si>
    <t>A. Ašeradens</t>
  </si>
  <si>
    <t>Tehniskā palīdzība</t>
  </si>
  <si>
    <t>FM TP</t>
  </si>
  <si>
    <t>2023
Fakts</t>
  </si>
  <si>
    <t>2024
Fakts</t>
  </si>
  <si>
    <t>2025. gads, prognoze</t>
  </si>
  <si>
    <t>Janvāris</t>
  </si>
  <si>
    <t>Februāris</t>
  </si>
  <si>
    <t>Marts</t>
  </si>
  <si>
    <t>Aprīlis</t>
  </si>
  <si>
    <t>Maijs</t>
  </si>
  <si>
    <t>Jūnijs</t>
  </si>
  <si>
    <t>Jūlijs</t>
  </si>
  <si>
    <t>Augusts</t>
  </si>
  <si>
    <t>Septembris</t>
  </si>
  <si>
    <t>Oktobris</t>
  </si>
  <si>
    <t>Novembris</t>
  </si>
  <si>
    <t>Decembris</t>
  </si>
  <si>
    <t>2021
Fakts</t>
  </si>
  <si>
    <t>2022
Fakts</t>
  </si>
  <si>
    <t>2.1.1.1. 2.k; 2.1.1.2.; 2.1.1.3. 2.k_</t>
  </si>
  <si>
    <t>EM/KEM</t>
  </si>
  <si>
    <t>5.1.1.9.</t>
  </si>
  <si>
    <t>Objektu (patvertņu) pielāgošana un aprīkošana civilās aizsardzības mērķiem</t>
  </si>
  <si>
    <t>ERAF[2]</t>
  </si>
  <si>
    <t>4[2]</t>
  </si>
  <si>
    <t>2[2]</t>
  </si>
  <si>
    <t>[1] ESF+ - Eirpoas Sociālais fonds Plus; ERAF - Eirpas Reģisonālās attīstības fonds; KF - Kohēzijas fonds; TPF - Taisnīgas pārkārtošanās fonds; TP - Tehniskā palīdzība ES fondu administrēšanai.</t>
  </si>
  <si>
    <t>[2] Valsts budžeta iniciatīvu līdzekļi integrēšanai programmā deklarējamo izdevumu kāpināšanai, kas netiek plānoti no programmas 80.00.00 “Nesadalītais finansējums Eiropas Savienības politiku instrumentu un pārējās ārvalstu finanšu palīdzības līdzfinansēto projektu un pasākumu īstenošanai”.</t>
  </si>
  <si>
    <t>“Veicināt ilgtspējīgu multimodālu mobilitāti, veicinot elektrotransportlīdzekļu izmantošanu”</t>
  </si>
  <si>
    <t>Ieguldījumi TEN-T tīkla autoceļu drošībā un vides piekļūstamībā</t>
  </si>
  <si>
    <t>Pārrobežu mobilitāte</t>
  </si>
  <si>
    <t xml:space="preserve"> "Attīstīt un izvērst ilgtspējīgu, klimatnoturīgu, intelektisku un intermodālu mobilitāti valsts, reģionālā un vietējā līmenī, tostarp uzlabotu piekļuvi TEN-T un pārrobežu mobilitāti"</t>
  </si>
  <si>
    <t>Maksājumu prognoze un izpilde 2025. gadā EUR</t>
  </si>
  <si>
    <t>Prognoze veiktajiem maksājumiem projektu finansējuma saņēmējiem Kohēzijas politikas ES fondu 2021.-2027.gada plānošanas perioda ietvaros, t.sk. nedeklarējamajiem avansiem, ES fondu daļa 
(Atbilstoši 02.2025. CFLA un AI sniegtajai prognozei)</t>
  </si>
  <si>
    <t>Februāris, Izpilde</t>
  </si>
  <si>
    <t>Februāris, Izpilde %</t>
  </si>
  <si>
    <t>Februāris, neizpilde vai pārpilde</t>
  </si>
  <si>
    <t>Februāris, neizpilde vai pārpilde %</t>
  </si>
  <si>
    <t>Janvāris-Februāris
Plāns</t>
  </si>
  <si>
    <t>Janvāris-Februāris
Izpilde</t>
  </si>
  <si>
    <t>Janvāris-Februāris
Izpilde, %</t>
  </si>
  <si>
    <t>Janvāris-Februāris
neizpilde vai pārpilde</t>
  </si>
  <si>
    <t>Janvāris-Februāris
neizpilde vai parpilde, %</t>
  </si>
  <si>
    <t>Marts, Izpilde</t>
  </si>
  <si>
    <t>Marts, Izpilde %</t>
  </si>
  <si>
    <t>Marts, neizpilde vai pārpilde</t>
  </si>
  <si>
    <t>Marts, neizpilde vai pārpilde %</t>
  </si>
  <si>
    <t>Janvāris-Marts
Plāns</t>
  </si>
  <si>
    <t>Janvāris-Marts
Izpilde</t>
  </si>
  <si>
    <t>Janvāris-Marts
Izpilde, %</t>
  </si>
  <si>
    <t>Janvāris-Marts
neizpilde vai pārpilde</t>
  </si>
  <si>
    <t>Janvāris-Marts
neizpilde vai parpilde, %</t>
  </si>
  <si>
    <t>Sagatavots: 09.04.2025.</t>
  </si>
  <si>
    <t>Marts, Plāns</t>
  </si>
  <si>
    <t>Februāris, Plāns</t>
  </si>
  <si>
    <t>Janvāris, Plāns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</si>
</sst>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mmmm"/>
    <numFmt numFmtId="165" formatCode="#,##0_ ;\-#,##0\ "/>
    <numFmt numFmtId="166" formatCode="0.0%"/>
  </numFmts>
  <fonts count="27" x14ac:knownFonts="1">
    <font>
      <sz val="11"/>
      <color theme="1"/>
      <name val="Calibri"/>
      <family val="2"/>
      <scheme val="minor"/>
    </font>
    <font>
      <sz val="11"/>
      <color theme="1"/>
      <name val="Calibri"/>
      <family val="2"/>
      <charset val="186"/>
      <scheme val="minor"/>
    </font>
    <font>
      <b/>
      <sz val="9"/>
      <color theme="1"/>
      <name val="Times New Roman"/>
      <family val="1"/>
      <charset val="186"/>
    </font>
    <font>
      <sz val="9"/>
      <name val="Times New Roman"/>
      <family val="1"/>
      <charset val="186"/>
    </font>
    <font>
      <sz val="10"/>
      <color theme="1"/>
      <name val="Times New Roman"/>
      <family val="1"/>
      <charset val="186"/>
    </font>
    <font>
      <b/>
      <sz val="15"/>
      <name val="Times New Roman"/>
      <family val="1"/>
      <charset val="186"/>
    </font>
    <font>
      <sz val="9"/>
      <color theme="1"/>
      <name val="Times New Roman"/>
      <family val="1"/>
      <charset val="186"/>
    </font>
    <font>
      <sz val="8"/>
      <color theme="1"/>
      <name val="Times New Roman"/>
      <family val="1"/>
      <charset val="186"/>
    </font>
    <font>
      <b/>
      <sz val="7"/>
      <color theme="1"/>
      <name val="Times New Roman"/>
      <family val="1"/>
      <charset val="186"/>
    </font>
    <font>
      <b/>
      <sz val="7"/>
      <name val="Times New Roman"/>
      <family val="1"/>
      <charset val="186"/>
    </font>
    <font>
      <sz val="7"/>
      <color theme="1"/>
      <name val="Times New Roman"/>
      <family val="1"/>
      <charset val="186"/>
    </font>
    <font>
      <sz val="8"/>
      <name val="Times New Roman"/>
      <family val="1"/>
      <charset val="186"/>
    </font>
    <font>
      <b/>
      <sz val="8"/>
      <name val="Times New Roman"/>
      <family val="1"/>
      <charset val="186"/>
    </font>
    <font>
      <sz val="8"/>
      <color theme="0" tint="-0.34998626667073579"/>
      <name val="Times New Roman"/>
      <family val="1"/>
      <charset val="186"/>
    </font>
    <font>
      <sz val="8"/>
      <color rgb="FFFF0000"/>
      <name val="Times New Roman"/>
      <family val="1"/>
      <charset val="186"/>
    </font>
    <font>
      <b/>
      <sz val="8"/>
      <color theme="1"/>
      <name val="Times New Roman"/>
      <family val="1"/>
      <charset val="186"/>
    </font>
    <font>
      <sz val="11"/>
      <color theme="1"/>
      <name val="Times New Roman"/>
      <family val="1"/>
      <charset val="186"/>
    </font>
    <font>
      <b/>
      <sz val="10"/>
      <name val="Times New Roman"/>
      <family val="1"/>
      <charset val="186"/>
    </font>
    <font>
      <sz val="14"/>
      <color theme="1"/>
      <name val="Times New Roman"/>
      <family val="1"/>
      <charset val="186"/>
    </font>
    <font>
      <sz val="9"/>
      <color theme="0"/>
      <name val="Times New Roman"/>
      <family val="1"/>
      <charset val="186"/>
    </font>
    <font>
      <b/>
      <sz val="9"/>
      <name val="Times New Roman"/>
      <family val="1"/>
      <charset val="186"/>
    </font>
    <font>
      <i/>
      <sz val="8"/>
      <color theme="1"/>
      <name val="Times New Roman"/>
      <family val="1"/>
      <charset val="186"/>
    </font>
    <font>
      <i/>
      <sz val="8"/>
      <name val="Times New Roman"/>
      <family val="1"/>
      <charset val="186"/>
    </font>
    <font>
      <b/>
      <i/>
      <sz val="8"/>
      <name val="Times New Roman"/>
      <family val="1"/>
      <charset val="186"/>
    </font>
    <font>
      <sz val="11"/>
      <color theme="1"/>
      <name val="Calibri"/>
      <family val="2"/>
      <scheme val="minor"/>
    </font>
    <font>
      <b/>
      <sz val="7"/>
      <color theme="1"/>
      <name val="Calibri"/>
      <family val="2"/>
      <scheme val="minor"/>
    </font>
    <font>
      <sz val="8"/>
      <color rgb="FFC00000"/>
      <name val="Times New Roman"/>
      <family val="1"/>
      <charset val="186"/>
    </font>
  </fonts>
  <fills count="9">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rgb="FFFFC000"/>
        <bgColor indexed="64"/>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5">
    <xf numFmtId="0" fontId="0" fillId="0" borderId="0"/>
    <xf numFmtId="0" fontId="1" fillId="0" borderId="0"/>
    <xf numFmtId="0" fontId="1" fillId="0" borderId="0"/>
    <xf numFmtId="43" fontId="24" fillId="0" borderId="0" applyFont="0" applyFill="0" applyBorder="0" applyAlignment="0" applyProtection="0"/>
    <xf numFmtId="9" fontId="24" fillId="0" borderId="0" applyFont="0" applyFill="0" applyBorder="0" applyAlignment="0" applyProtection="0"/>
  </cellStyleXfs>
  <cellXfs count="136">
    <xf numFmtId="0" fontId="0" fillId="0" borderId="0" xfId="0"/>
    <xf numFmtId="0" fontId="4" fillId="0" borderId="0" xfId="1" applyFont="1"/>
    <xf numFmtId="0" fontId="4" fillId="2" borderId="0" xfId="1" applyFont="1" applyFill="1"/>
    <xf numFmtId="0" fontId="6" fillId="2" borderId="0" xfId="1" applyFont="1" applyFill="1"/>
    <xf numFmtId="0" fontId="6" fillId="0" borderId="0" xfId="1" applyFont="1"/>
    <xf numFmtId="0" fontId="7" fillId="0" borderId="0" xfId="1" applyFont="1" applyAlignment="1">
      <alignment horizontal="center" vertical="top"/>
    </xf>
    <xf numFmtId="0" fontId="7" fillId="0" borderId="0" xfId="1" applyFont="1" applyAlignment="1">
      <alignment horizontal="center"/>
    </xf>
    <xf numFmtId="0" fontId="7" fillId="0" borderId="0" xfId="1" applyFont="1"/>
    <xf numFmtId="0" fontId="6" fillId="4" borderId="0" xfId="1" applyFont="1" applyFill="1"/>
    <xf numFmtId="0" fontId="8" fillId="3" borderId="6" xfId="1" applyFont="1" applyFill="1" applyBorder="1" applyAlignment="1">
      <alignment horizontal="center" vertical="center" wrapText="1"/>
    </xf>
    <xf numFmtId="0" fontId="9" fillId="3" borderId="6" xfId="1" applyFont="1" applyFill="1" applyBorder="1" applyAlignment="1">
      <alignment horizontal="center" vertical="center" wrapText="1"/>
    </xf>
    <xf numFmtId="164" fontId="8" fillId="5" borderId="6" xfId="1" applyNumberFormat="1" applyFont="1" applyFill="1" applyBorder="1" applyAlignment="1">
      <alignment horizontal="center" vertical="center" wrapText="1"/>
    </xf>
    <xf numFmtId="0" fontId="10" fillId="2" borderId="0" xfId="1" applyFont="1" applyFill="1" applyAlignment="1">
      <alignment horizontal="center" vertical="top"/>
    </xf>
    <xf numFmtId="0" fontId="10" fillId="2" borderId="6" xfId="1" applyFont="1" applyFill="1" applyBorder="1" applyAlignment="1">
      <alignment horizontal="center" vertical="top"/>
    </xf>
    <xf numFmtId="3" fontId="10" fillId="0" borderId="6" xfId="1" applyNumberFormat="1" applyFont="1" applyBorder="1" applyAlignment="1">
      <alignment horizontal="center" vertical="top"/>
    </xf>
    <xf numFmtId="0" fontId="9" fillId="3" borderId="8" xfId="1" applyFont="1" applyFill="1" applyBorder="1" applyAlignment="1">
      <alignment horizontal="center" vertical="center" wrapText="1"/>
    </xf>
    <xf numFmtId="3" fontId="10" fillId="0" borderId="5" xfId="1" applyNumberFormat="1" applyFont="1" applyBorder="1" applyAlignment="1">
      <alignment horizontal="center" vertical="top"/>
    </xf>
    <xf numFmtId="0" fontId="10" fillId="0" borderId="0" xfId="1" applyFont="1" applyAlignment="1">
      <alignment horizontal="center" vertical="top"/>
    </xf>
    <xf numFmtId="0" fontId="7" fillId="0" borderId="0" xfId="1" applyFont="1" applyAlignment="1">
      <alignment horizontal="left" vertical="top"/>
    </xf>
    <xf numFmtId="0" fontId="11" fillId="3" borderId="8" xfId="1" applyFont="1" applyFill="1" applyBorder="1" applyAlignment="1">
      <alignment horizontal="center" vertical="top"/>
    </xf>
    <xf numFmtId="1" fontId="11" fillId="3" borderId="8" xfId="1" applyNumberFormat="1" applyFont="1" applyFill="1" applyBorder="1" applyAlignment="1">
      <alignment horizontal="center" vertical="top" wrapText="1"/>
    </xf>
    <xf numFmtId="0" fontId="11" fillId="3" borderId="8" xfId="1" applyFont="1" applyFill="1" applyBorder="1" applyAlignment="1">
      <alignment horizontal="left" vertical="top" wrapText="1"/>
    </xf>
    <xf numFmtId="0" fontId="11" fillId="3" borderId="6" xfId="1" applyFont="1" applyFill="1" applyBorder="1" applyAlignment="1">
      <alignment horizontal="center" vertical="top" wrapText="1"/>
    </xf>
    <xf numFmtId="3" fontId="11" fillId="3" borderId="8" xfId="1" applyNumberFormat="1" applyFont="1" applyFill="1" applyBorder="1" applyAlignment="1">
      <alignment horizontal="center" vertical="top" wrapText="1"/>
    </xf>
    <xf numFmtId="0" fontId="11" fillId="3" borderId="8" xfId="1" applyFont="1" applyFill="1" applyBorder="1" applyAlignment="1">
      <alignment horizontal="center" vertical="top" wrapText="1"/>
    </xf>
    <xf numFmtId="0" fontId="12" fillId="3" borderId="8" xfId="1" applyFont="1" applyFill="1" applyBorder="1" applyAlignment="1">
      <alignment horizontal="center" vertical="top"/>
    </xf>
    <xf numFmtId="0" fontId="11" fillId="3" borderId="9" xfId="1" applyFont="1" applyFill="1" applyBorder="1" applyAlignment="1">
      <alignment horizontal="center" vertical="top"/>
    </xf>
    <xf numFmtId="3" fontId="11" fillId="3" borderId="9" xfId="1" applyNumberFormat="1" applyFont="1" applyFill="1" applyBorder="1" applyAlignment="1">
      <alignment horizontal="center" vertical="top"/>
    </xf>
    <xf numFmtId="3" fontId="7" fillId="6" borderId="8" xfId="1" applyNumberFormat="1" applyFont="1" applyFill="1" applyBorder="1" applyAlignment="1">
      <alignment horizontal="center" vertical="center"/>
    </xf>
    <xf numFmtId="0" fontId="7" fillId="2" borderId="0" xfId="1" applyFont="1" applyFill="1" applyAlignment="1">
      <alignment horizontal="left" vertical="top"/>
    </xf>
    <xf numFmtId="0" fontId="11" fillId="3" borderId="6" xfId="1" applyFont="1" applyFill="1" applyBorder="1" applyAlignment="1">
      <alignment horizontal="center" vertical="top"/>
    </xf>
    <xf numFmtId="1" fontId="11" fillId="3" borderId="6" xfId="1" applyNumberFormat="1" applyFont="1" applyFill="1" applyBorder="1" applyAlignment="1">
      <alignment horizontal="center" vertical="top" wrapText="1"/>
    </xf>
    <xf numFmtId="0" fontId="11" fillId="3" borderId="6" xfId="1" applyFont="1" applyFill="1" applyBorder="1" applyAlignment="1">
      <alignment horizontal="left" vertical="top" wrapText="1"/>
    </xf>
    <xf numFmtId="0" fontId="12" fillId="3" borderId="6" xfId="1" applyFont="1" applyFill="1" applyBorder="1" applyAlignment="1">
      <alignment horizontal="center" vertical="top"/>
    </xf>
    <xf numFmtId="0" fontId="11" fillId="3" borderId="6" xfId="1" applyFont="1" applyFill="1" applyBorder="1" applyAlignment="1">
      <alignment horizontal="left" vertical="top"/>
    </xf>
    <xf numFmtId="14" fontId="11" fillId="3" borderId="6" xfId="1" applyNumberFormat="1" applyFont="1" applyFill="1" applyBorder="1" applyAlignment="1">
      <alignment horizontal="center" vertical="top"/>
    </xf>
    <xf numFmtId="3" fontId="12" fillId="3" borderId="6" xfId="1" applyNumberFormat="1" applyFont="1" applyFill="1" applyBorder="1" applyAlignment="1">
      <alignment horizontal="center" vertical="top"/>
    </xf>
    <xf numFmtId="0" fontId="12" fillId="3" borderId="6" xfId="1" applyFont="1" applyFill="1" applyBorder="1" applyAlignment="1">
      <alignment horizontal="center" vertical="top" wrapText="1"/>
    </xf>
    <xf numFmtId="1" fontId="11" fillId="3" borderId="6" xfId="1" applyNumberFormat="1" applyFont="1" applyFill="1" applyBorder="1" applyAlignment="1">
      <alignment horizontal="center" vertical="top"/>
    </xf>
    <xf numFmtId="49" fontId="11" fillId="3" borderId="6" xfId="1" applyNumberFormat="1" applyFont="1" applyFill="1" applyBorder="1" applyAlignment="1">
      <alignment horizontal="center" vertical="top"/>
    </xf>
    <xf numFmtId="3" fontId="11" fillId="3" borderId="6" xfId="1" applyNumberFormat="1" applyFont="1" applyFill="1" applyBorder="1" applyAlignment="1">
      <alignment horizontal="center" vertical="top"/>
    </xf>
    <xf numFmtId="0" fontId="11" fillId="3" borderId="6" xfId="1" applyFont="1" applyFill="1" applyBorder="1" applyAlignment="1">
      <alignment vertical="top" wrapText="1"/>
    </xf>
    <xf numFmtId="0" fontId="13" fillId="3" borderId="6" xfId="1" applyFont="1" applyFill="1" applyBorder="1" applyAlignment="1">
      <alignment horizontal="left" vertical="top" wrapText="1"/>
    </xf>
    <xf numFmtId="0" fontId="14" fillId="2" borderId="0" xfId="1" applyFont="1" applyFill="1" applyAlignment="1">
      <alignment horizontal="left" vertical="top"/>
    </xf>
    <xf numFmtId="0" fontId="7" fillId="2" borderId="0" xfId="1" applyFont="1" applyFill="1"/>
    <xf numFmtId="0" fontId="6" fillId="4" borderId="6" xfId="1" applyFont="1" applyFill="1" applyBorder="1"/>
    <xf numFmtId="0" fontId="11" fillId="3" borderId="6" xfId="1" applyFont="1" applyFill="1" applyBorder="1" applyAlignment="1">
      <alignment horizontal="justify" vertical="top" wrapText="1"/>
    </xf>
    <xf numFmtId="4" fontId="12" fillId="3" borderId="6" xfId="1" applyNumberFormat="1" applyFont="1" applyFill="1" applyBorder="1" applyAlignment="1">
      <alignment horizontal="center" vertical="top" wrapText="1"/>
    </xf>
    <xf numFmtId="3" fontId="12" fillId="3" borderId="6" xfId="1" applyNumberFormat="1" applyFont="1" applyFill="1" applyBorder="1" applyAlignment="1">
      <alignment horizontal="center" vertical="top" wrapText="1"/>
    </xf>
    <xf numFmtId="0" fontId="15" fillId="3" borderId="6" xfId="1" applyFont="1" applyFill="1" applyBorder="1" applyAlignment="1">
      <alignment horizontal="center"/>
    </xf>
    <xf numFmtId="0" fontId="6" fillId="2" borderId="0" xfId="1" applyFont="1" applyFill="1" applyAlignment="1">
      <alignment horizontal="center" vertical="top"/>
    </xf>
    <xf numFmtId="0" fontId="6" fillId="2" borderId="0" xfId="1" applyFont="1" applyFill="1" applyAlignment="1">
      <alignment horizontal="center"/>
    </xf>
    <xf numFmtId="0" fontId="16" fillId="2" borderId="0" xfId="1" applyFont="1" applyFill="1" applyAlignment="1">
      <alignment horizontal="center" vertical="top"/>
    </xf>
    <xf numFmtId="0" fontId="2" fillId="2" borderId="0" xfId="1" applyFont="1" applyFill="1" applyAlignment="1">
      <alignment horizontal="center"/>
    </xf>
    <xf numFmtId="3" fontId="6" fillId="2" borderId="0" xfId="1" applyNumberFormat="1" applyFont="1" applyFill="1"/>
    <xf numFmtId="0" fontId="6" fillId="4" borderId="0" xfId="1" applyFont="1" applyFill="1" applyAlignment="1">
      <alignment horizontal="center" vertical="top"/>
    </xf>
    <xf numFmtId="0" fontId="6" fillId="4" borderId="0" xfId="1" applyFont="1" applyFill="1" applyAlignment="1">
      <alignment horizontal="center"/>
    </xf>
    <xf numFmtId="0" fontId="16" fillId="4" borderId="0" xfId="1" applyFont="1" applyFill="1" applyAlignment="1">
      <alignment horizontal="center" vertical="top"/>
    </xf>
    <xf numFmtId="0" fontId="2" fillId="4" borderId="0" xfId="1" applyFont="1" applyFill="1" applyAlignment="1">
      <alignment horizontal="center"/>
    </xf>
    <xf numFmtId="0" fontId="6" fillId="0" borderId="0" xfId="1" applyFont="1" applyAlignment="1">
      <alignment horizontal="left" vertical="top"/>
    </xf>
    <xf numFmtId="0" fontId="18" fillId="4" borderId="0" xfId="1" applyFont="1" applyFill="1" applyAlignment="1">
      <alignment horizontal="left" vertical="top"/>
    </xf>
    <xf numFmtId="3" fontId="19" fillId="0" borderId="0" xfId="1" applyNumberFormat="1" applyFont="1"/>
    <xf numFmtId="0" fontId="17" fillId="0" borderId="0" xfId="1" applyFont="1" applyAlignment="1">
      <alignment horizontal="center" vertical="center" wrapText="1"/>
    </xf>
    <xf numFmtId="0" fontId="11" fillId="0" borderId="6" xfId="1" applyFont="1" applyBorder="1" applyAlignment="1">
      <alignment horizontal="center" vertical="top"/>
    </xf>
    <xf numFmtId="1" fontId="11" fillId="0" borderId="6" xfId="1" applyNumberFormat="1" applyFont="1" applyBorder="1" applyAlignment="1">
      <alignment horizontal="center" vertical="top" wrapText="1"/>
    </xf>
    <xf numFmtId="0" fontId="11" fillId="0" borderId="6" xfId="1" applyFont="1" applyBorder="1" applyAlignment="1">
      <alignment horizontal="left" vertical="top" wrapText="1"/>
    </xf>
    <xf numFmtId="0" fontId="11" fillId="0" borderId="6" xfId="1" applyFont="1" applyBorder="1" applyAlignment="1">
      <alignment horizontal="center" vertical="top" wrapText="1"/>
    </xf>
    <xf numFmtId="3" fontId="11" fillId="0" borderId="6" xfId="1" applyNumberFormat="1" applyFont="1" applyBorder="1" applyAlignment="1">
      <alignment horizontal="center" vertical="top" wrapText="1"/>
    </xf>
    <xf numFmtId="0" fontId="12" fillId="0" borderId="6" xfId="1" applyFont="1" applyBorder="1" applyAlignment="1">
      <alignment horizontal="center" vertical="top"/>
    </xf>
    <xf numFmtId="3" fontId="11" fillId="0" borderId="6" xfId="1" applyNumberFormat="1" applyFont="1" applyBorder="1" applyAlignment="1">
      <alignment horizontal="center" vertical="top"/>
    </xf>
    <xf numFmtId="3" fontId="7" fillId="0" borderId="6" xfId="1" applyNumberFormat="1" applyFont="1" applyBorder="1" applyAlignment="1">
      <alignment horizontal="center" vertical="center"/>
    </xf>
    <xf numFmtId="14" fontId="11" fillId="0" borderId="6" xfId="1" applyNumberFormat="1" applyFont="1" applyBorder="1" applyAlignment="1">
      <alignment horizontal="center" vertical="top"/>
    </xf>
    <xf numFmtId="3" fontId="12" fillId="0" borderId="6" xfId="1" applyNumberFormat="1" applyFont="1" applyBorder="1" applyAlignment="1">
      <alignment horizontal="center" vertical="top"/>
    </xf>
    <xf numFmtId="0" fontId="12" fillId="0" borderId="6" xfId="1" applyFont="1" applyBorder="1" applyAlignment="1">
      <alignment horizontal="center" vertical="top" wrapText="1"/>
    </xf>
    <xf numFmtId="1" fontId="11" fillId="0" borderId="6" xfId="1" applyNumberFormat="1" applyFont="1" applyBorder="1" applyAlignment="1">
      <alignment horizontal="center" vertical="top"/>
    </xf>
    <xf numFmtId="0" fontId="11" fillId="0" borderId="6" xfId="1" applyFont="1" applyBorder="1" applyAlignment="1">
      <alignment horizontal="left" vertical="top"/>
    </xf>
    <xf numFmtId="49" fontId="11" fillId="0" borderId="6" xfId="1" applyNumberFormat="1" applyFont="1" applyBorder="1" applyAlignment="1">
      <alignment horizontal="center" vertical="top"/>
    </xf>
    <xf numFmtId="49" fontId="11" fillId="0" borderId="6" xfId="1" applyNumberFormat="1" applyFont="1" applyBorder="1" applyAlignment="1">
      <alignment horizontal="center" vertical="top" wrapText="1"/>
    </xf>
    <xf numFmtId="0" fontId="11" fillId="0" borderId="6" xfId="1" applyFont="1" applyBorder="1" applyAlignment="1">
      <alignment vertical="top" wrapText="1"/>
    </xf>
    <xf numFmtId="0" fontId="13" fillId="0" borderId="6" xfId="1" applyFont="1" applyBorder="1" applyAlignment="1">
      <alignment horizontal="left" vertical="top" wrapText="1"/>
    </xf>
    <xf numFmtId="0" fontId="11" fillId="0" borderId="6" xfId="1" applyFont="1" applyBorder="1" applyAlignment="1">
      <alignment horizontal="justify" vertical="top" wrapText="1"/>
    </xf>
    <xf numFmtId="4" fontId="12" fillId="0" borderId="6" xfId="1" applyNumberFormat="1" applyFont="1" applyBorder="1" applyAlignment="1">
      <alignment horizontal="center" vertical="top" wrapText="1"/>
    </xf>
    <xf numFmtId="3" fontId="12" fillId="0" borderId="6" xfId="1" applyNumberFormat="1" applyFont="1" applyBorder="1" applyAlignment="1">
      <alignment horizontal="center" vertical="top" wrapText="1"/>
    </xf>
    <xf numFmtId="0" fontId="15" fillId="0" borderId="6" xfId="1" applyFont="1" applyBorder="1" applyAlignment="1">
      <alignment horizontal="center"/>
    </xf>
    <xf numFmtId="3" fontId="11" fillId="0" borderId="6" xfId="1" applyNumberFormat="1" applyFont="1" applyBorder="1" applyAlignment="1">
      <alignment horizontal="center" vertical="center"/>
    </xf>
    <xf numFmtId="3" fontId="20" fillId="3" borderId="6" xfId="1" applyNumberFormat="1" applyFont="1" applyFill="1" applyBorder="1" applyAlignment="1">
      <alignment horizontal="center" vertical="center" wrapText="1"/>
    </xf>
    <xf numFmtId="0" fontId="17" fillId="0" borderId="4" xfId="1" applyFont="1" applyBorder="1" applyAlignment="1">
      <alignment vertical="center" wrapText="1"/>
    </xf>
    <xf numFmtId="0" fontId="8" fillId="3" borderId="2" xfId="1" applyFont="1" applyFill="1" applyBorder="1" applyAlignment="1">
      <alignment horizontal="left" vertical="center" wrapText="1"/>
    </xf>
    <xf numFmtId="0" fontId="17" fillId="0" borderId="2" xfId="1" applyFont="1" applyBorder="1" applyAlignment="1">
      <alignment horizontal="left" vertical="center" wrapText="1"/>
    </xf>
    <xf numFmtId="0" fontId="8" fillId="3" borderId="4" xfId="1" applyFont="1" applyFill="1" applyBorder="1" applyAlignment="1">
      <alignment horizontal="left" vertical="center" wrapText="1"/>
    </xf>
    <xf numFmtId="0" fontId="21" fillId="0" borderId="0" xfId="1" applyFont="1" applyAlignment="1">
      <alignment horizontal="right" vertical="top"/>
    </xf>
    <xf numFmtId="0" fontId="22" fillId="0" borderId="6" xfId="1" applyFont="1" applyBorder="1" applyAlignment="1">
      <alignment horizontal="right" vertical="top"/>
    </xf>
    <xf numFmtId="1" fontId="22" fillId="0" borderId="6" xfId="1" applyNumberFormat="1" applyFont="1" applyBorder="1" applyAlignment="1">
      <alignment horizontal="right" vertical="top"/>
    </xf>
    <xf numFmtId="0" fontId="22" fillId="0" borderId="6" xfId="1" applyFont="1" applyBorder="1" applyAlignment="1">
      <alignment horizontal="right" vertical="top" wrapText="1"/>
    </xf>
    <xf numFmtId="0" fontId="23" fillId="0" borderId="6" xfId="1" applyFont="1" applyBorder="1" applyAlignment="1">
      <alignment horizontal="right" vertical="top"/>
    </xf>
    <xf numFmtId="3" fontId="22" fillId="0" borderId="6" xfId="1" applyNumberFormat="1" applyFont="1" applyBorder="1" applyAlignment="1">
      <alignment horizontal="right" vertical="center"/>
    </xf>
    <xf numFmtId="0" fontId="21" fillId="2" borderId="0" xfId="1" applyFont="1" applyFill="1" applyAlignment="1">
      <alignment horizontal="right" vertical="top"/>
    </xf>
    <xf numFmtId="164" fontId="8" fillId="7" borderId="6" xfId="1" applyNumberFormat="1" applyFont="1" applyFill="1" applyBorder="1" applyAlignment="1">
      <alignment horizontal="center" vertical="center" wrapText="1"/>
    </xf>
    <xf numFmtId="9" fontId="20" fillId="3" borderId="6" xfId="4" applyFont="1" applyFill="1" applyBorder="1" applyAlignment="1">
      <alignment horizontal="center" vertical="center" wrapText="1"/>
    </xf>
    <xf numFmtId="9" fontId="11" fillId="0" borderId="6" xfId="4" applyFont="1" applyBorder="1" applyAlignment="1">
      <alignment horizontal="center" vertical="center"/>
    </xf>
    <xf numFmtId="3" fontId="11" fillId="0" borderId="6" xfId="4" applyNumberFormat="1" applyFont="1" applyBorder="1" applyAlignment="1">
      <alignment horizontal="center" vertical="center"/>
    </xf>
    <xf numFmtId="164" fontId="25" fillId="8" borderId="6" xfId="1" applyNumberFormat="1" applyFont="1" applyFill="1" applyBorder="1" applyAlignment="1">
      <alignment horizontal="center" vertical="center" wrapText="1"/>
    </xf>
    <xf numFmtId="165" fontId="11" fillId="0" borderId="6" xfId="3" applyNumberFormat="1" applyFont="1" applyBorder="1" applyAlignment="1">
      <alignment horizontal="center" vertical="center"/>
    </xf>
    <xf numFmtId="0" fontId="18" fillId="0" borderId="0" xfId="1" applyFont="1" applyAlignment="1">
      <alignment horizontal="center"/>
    </xf>
    <xf numFmtId="0" fontId="9" fillId="3" borderId="5" xfId="1" applyFont="1" applyFill="1" applyBorder="1" applyAlignment="1">
      <alignment horizontal="center" vertical="center" wrapText="1"/>
    </xf>
    <xf numFmtId="0" fontId="9" fillId="3" borderId="7" xfId="1" applyFont="1" applyFill="1" applyBorder="1" applyAlignment="1">
      <alignment horizontal="center" vertical="center" wrapText="1"/>
    </xf>
    <xf numFmtId="0" fontId="9" fillId="3" borderId="8"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6" fillId="4" borderId="1" xfId="1" applyFont="1" applyFill="1" applyBorder="1" applyAlignment="1">
      <alignment horizontal="right" wrapText="1"/>
    </xf>
    <xf numFmtId="0" fontId="8" fillId="3" borderId="5"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8" fillId="3" borderId="8"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9" fillId="3" borderId="6" xfId="1" applyFont="1" applyFill="1" applyBorder="1" applyAlignment="1">
      <alignment horizontal="center" vertical="center" wrapText="1"/>
    </xf>
    <xf numFmtId="164" fontId="2" fillId="5" borderId="2" xfId="1" applyNumberFormat="1" applyFont="1" applyFill="1" applyBorder="1" applyAlignment="1">
      <alignment horizontal="center" vertical="center" wrapText="1"/>
    </xf>
    <xf numFmtId="164" fontId="2" fillId="5" borderId="3" xfId="1" applyNumberFormat="1" applyFont="1" applyFill="1" applyBorder="1" applyAlignment="1">
      <alignment horizontal="center" vertical="center" wrapText="1"/>
    </xf>
    <xf numFmtId="164" fontId="2" fillId="5" borderId="4" xfId="1" applyNumberFormat="1" applyFont="1" applyFill="1" applyBorder="1" applyAlignment="1">
      <alignment horizontal="center" vertical="center" wrapText="1"/>
    </xf>
    <xf numFmtId="0" fontId="17"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4" xfId="1" applyFont="1" applyBorder="1" applyAlignment="1">
      <alignment horizontal="center" vertical="center" wrapText="1"/>
    </xf>
    <xf numFmtId="164" fontId="2" fillId="5" borderId="6" xfId="1" applyNumberFormat="1" applyFont="1" applyFill="1" applyBorder="1" applyAlignment="1">
      <alignment horizontal="center" vertical="center" wrapText="1"/>
    </xf>
    <xf numFmtId="0" fontId="17" fillId="0" borderId="10" xfId="1" applyFont="1" applyBorder="1" applyAlignment="1">
      <alignment horizontal="center" vertical="center" wrapText="1"/>
    </xf>
    <xf numFmtId="0" fontId="17" fillId="0" borderId="11" xfId="1" applyFont="1" applyBorder="1" applyAlignment="1">
      <alignment horizontal="center" vertical="center" wrapText="1"/>
    </xf>
    <xf numFmtId="0" fontId="17" fillId="0" borderId="12" xfId="1" applyFont="1" applyBorder="1" applyAlignment="1">
      <alignment horizontal="center" vertical="center" wrapText="1"/>
    </xf>
    <xf numFmtId="0" fontId="17" fillId="0" borderId="0" xfId="1" applyFont="1" applyAlignment="1">
      <alignment horizontal="center" vertical="center" wrapText="1"/>
    </xf>
    <xf numFmtId="3" fontId="26" fillId="0" borderId="6" xfId="4" applyNumberFormat="1" applyFont="1" applyBorder="1" applyAlignment="1">
      <alignment horizontal="center" vertical="center"/>
    </xf>
    <xf numFmtId="166" fontId="26" fillId="0" borderId="6" xfId="4" applyNumberFormat="1" applyFont="1" applyBorder="1" applyAlignment="1">
      <alignment horizontal="center" vertical="center"/>
    </xf>
    <xf numFmtId="9" fontId="11" fillId="0" borderId="6" xfId="4" applyNumberFormat="1" applyFont="1" applyBorder="1" applyAlignment="1">
      <alignment horizontal="center" vertical="center"/>
    </xf>
    <xf numFmtId="165" fontId="26" fillId="0" borderId="6" xfId="3" applyNumberFormat="1" applyFont="1" applyBorder="1" applyAlignment="1">
      <alignment horizontal="center" vertical="center"/>
    </xf>
    <xf numFmtId="9" fontId="26" fillId="0" borderId="6" xfId="4" applyFont="1" applyBorder="1" applyAlignment="1">
      <alignment horizontal="center" vertical="center"/>
    </xf>
  </cellXfs>
  <cellStyles count="5">
    <cellStyle name="Comma" xfId="3" builtinId="3"/>
    <cellStyle name="Normal" xfId="0" builtinId="0"/>
    <cellStyle name="Normal 2 10 2 2 2 2 2" xfId="1" xr:uid="{841A4A6D-E819-401E-B49C-4B1CE81B0A8A}"/>
    <cellStyle name="Normal 2 10 2 2 2 2 2 2" xfId="2" xr:uid="{3C1D8756-A4E6-4E66-B4C8-DA7D3EFC7496}"/>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918E2-11CC-45E1-BF27-6D4FE528A575}">
  <sheetPr>
    <tabColor theme="7" tint="0.59999389629810485"/>
  </sheetPr>
  <dimension ref="A1:AX259"/>
  <sheetViews>
    <sheetView zoomScale="85" zoomScaleNormal="85" zoomScaleSheetLayoutView="85" workbookViewId="0">
      <pane xSplit="1" ySplit="13" topLeftCell="B14" activePane="bottomRight" state="frozen"/>
      <selection pane="topRight" activeCell="B1" sqref="B1"/>
      <selection pane="bottomLeft" activeCell="A12" sqref="A12"/>
      <selection pane="bottomRight" activeCell="H14" sqref="H14"/>
    </sheetView>
  </sheetViews>
  <sheetFormatPr defaultColWidth="9.1796875" defaultRowHeight="14" x14ac:dyDescent="0.25"/>
  <cols>
    <col min="1" max="1" width="9.1796875" style="3" hidden="1" customWidth="1"/>
    <col min="2" max="2" width="6.81640625" style="50" customWidth="1"/>
    <col min="3" max="3" width="5.1796875" style="50" customWidth="1"/>
    <col min="4" max="4" width="16.453125" style="51" customWidth="1"/>
    <col min="5" max="5" width="8.54296875" style="50" customWidth="1"/>
    <col min="6" max="6" width="21.7265625" style="3" customWidth="1"/>
    <col min="7" max="7" width="9" style="52" customWidth="1"/>
    <col min="8" max="8" width="22" style="51" customWidth="1"/>
    <col min="9" max="9" width="6.453125" style="50" customWidth="1"/>
    <col min="10" max="10" width="9.54296875" style="50" customWidth="1"/>
    <col min="11" max="11" width="12.453125" style="50" customWidth="1"/>
    <col min="12" max="12" width="12.1796875" style="50" customWidth="1"/>
    <col min="13" max="13" width="12.1796875" style="53" customWidth="1"/>
    <col min="14" max="14" width="9.1796875" style="3" customWidth="1"/>
    <col min="15" max="15" width="13.1796875" style="3" customWidth="1"/>
    <col min="16" max="16" width="12.26953125" style="3" customWidth="1"/>
    <col min="17" max="28" width="9.1796875" style="3"/>
    <col min="29" max="29" width="11.453125" style="3" customWidth="1"/>
    <col min="30" max="34" width="9.1796875" style="3"/>
    <col min="35" max="35" width="10.7265625" style="3" customWidth="1"/>
    <col min="36" max="16384" width="9.1796875" style="3"/>
  </cols>
  <sheetData>
    <row r="1" spans="1:50" ht="92.5" customHeight="1" x14ac:dyDescent="0.25">
      <c r="A1" s="8"/>
      <c r="B1" s="55"/>
      <c r="C1" s="55"/>
      <c r="D1" s="56"/>
      <c r="E1" s="55"/>
      <c r="F1" s="8"/>
      <c r="G1" s="57"/>
      <c r="H1" s="56"/>
      <c r="I1" s="55"/>
      <c r="J1" s="55"/>
      <c r="K1" s="55"/>
      <c r="L1" s="55"/>
      <c r="M1" s="5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110" t="s">
        <v>475</v>
      </c>
      <c r="AS1" s="110"/>
      <c r="AT1" s="110"/>
    </row>
    <row r="2" spans="1:50" s="2" customFormat="1" ht="59.25" customHeight="1" x14ac:dyDescent="0.3">
      <c r="A2" s="1"/>
      <c r="B2" s="120" t="s">
        <v>471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2"/>
    </row>
    <row r="3" spans="1:50" ht="81.650000000000006" customHeight="1" x14ac:dyDescent="0.3">
      <c r="A3" s="8"/>
      <c r="B3" s="123" t="s">
        <v>474</v>
      </c>
      <c r="C3" s="124"/>
      <c r="D3" s="124"/>
      <c r="E3" s="124"/>
      <c r="F3" s="124"/>
      <c r="G3" s="124"/>
      <c r="H3" s="124"/>
      <c r="I3" s="124"/>
      <c r="J3" s="124"/>
      <c r="K3" s="124"/>
      <c r="L3" s="124"/>
      <c r="M3" s="124"/>
      <c r="N3" s="124"/>
      <c r="O3" s="124"/>
      <c r="P3" s="125"/>
      <c r="Q3" s="119" t="s">
        <v>472</v>
      </c>
      <c r="R3" s="119"/>
      <c r="S3" s="119"/>
      <c r="T3" s="119"/>
      <c r="U3" s="119"/>
      <c r="V3" s="119"/>
      <c r="W3" s="119"/>
      <c r="X3" s="119"/>
      <c r="Y3" s="119"/>
      <c r="Z3" s="119"/>
      <c r="AA3" s="119"/>
      <c r="AB3" s="119"/>
      <c r="AC3" s="119"/>
      <c r="AD3" s="119"/>
      <c r="AE3" s="119"/>
      <c r="AF3" s="119"/>
      <c r="AG3" s="119"/>
      <c r="AH3" s="119"/>
      <c r="AI3" s="119"/>
      <c r="AJ3" s="119" t="s">
        <v>473</v>
      </c>
      <c r="AK3" s="119"/>
      <c r="AL3" s="119"/>
      <c r="AM3" s="119"/>
      <c r="AN3" s="119"/>
      <c r="AO3" s="119"/>
      <c r="AP3" s="119"/>
      <c r="AQ3" s="119"/>
      <c r="AR3" s="119"/>
      <c r="AS3" s="119"/>
      <c r="AT3" s="119"/>
      <c r="AU3" s="2"/>
      <c r="AV3" s="2"/>
      <c r="AW3" s="2"/>
      <c r="AX3" s="2"/>
    </row>
    <row r="4" spans="1:50" ht="18.649999999999999" customHeight="1" x14ac:dyDescent="0.3">
      <c r="A4" s="8"/>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2"/>
      <c r="AV4" s="2"/>
      <c r="AW4" s="2"/>
      <c r="AX4" s="2"/>
    </row>
    <row r="5" spans="1:50" ht="21.65" customHeight="1" x14ac:dyDescent="0.25">
      <c r="A5" s="4"/>
      <c r="B5" s="5"/>
      <c r="C5" s="5"/>
      <c r="D5" s="6"/>
      <c r="E5" s="5"/>
      <c r="F5" s="7"/>
      <c r="G5" s="5"/>
      <c r="H5" s="6"/>
      <c r="I5" s="5"/>
      <c r="J5" s="5"/>
      <c r="K5" s="5"/>
      <c r="L5" s="5"/>
      <c r="M5" s="61"/>
      <c r="N5" s="61"/>
      <c r="O5" s="61"/>
      <c r="P5" s="61"/>
      <c r="Q5" s="116" t="s">
        <v>486</v>
      </c>
      <c r="R5" s="117"/>
      <c r="S5" s="117"/>
      <c r="T5" s="117"/>
      <c r="U5" s="117"/>
      <c r="V5" s="117"/>
      <c r="W5" s="117"/>
      <c r="X5" s="117"/>
      <c r="Y5" s="117"/>
      <c r="Z5" s="117"/>
      <c r="AA5" s="117"/>
      <c r="AB5" s="117"/>
      <c r="AC5" s="118"/>
      <c r="AD5" s="8"/>
      <c r="AE5" s="8"/>
      <c r="AF5" s="8"/>
      <c r="AG5" s="8"/>
      <c r="AH5" s="8"/>
      <c r="AI5" s="8"/>
      <c r="AJ5" s="8"/>
      <c r="AK5" s="8"/>
      <c r="AL5" s="8"/>
      <c r="AM5" s="8"/>
      <c r="AN5" s="8"/>
      <c r="AO5" s="8"/>
      <c r="AP5" s="8"/>
      <c r="AQ5" s="8"/>
      <c r="AR5" s="8"/>
      <c r="AS5" s="8"/>
      <c r="AT5" s="8"/>
    </row>
    <row r="6" spans="1:50" s="12" customFormat="1" ht="57.65" customHeight="1" x14ac:dyDescent="0.35">
      <c r="A6" s="111" t="s">
        <v>0</v>
      </c>
      <c r="B6" s="114" t="s">
        <v>465</v>
      </c>
      <c r="C6" s="114" t="s">
        <v>1</v>
      </c>
      <c r="D6" s="104" t="s">
        <v>2</v>
      </c>
      <c r="E6" s="115" t="s">
        <v>466</v>
      </c>
      <c r="F6" s="104" t="s">
        <v>467</v>
      </c>
      <c r="G6" s="111" t="s">
        <v>3</v>
      </c>
      <c r="H6" s="111" t="s">
        <v>4</v>
      </c>
      <c r="I6" s="111" t="s">
        <v>5</v>
      </c>
      <c r="J6" s="107" t="s">
        <v>470</v>
      </c>
      <c r="K6" s="107" t="s">
        <v>468</v>
      </c>
      <c r="L6" s="107" t="s">
        <v>469</v>
      </c>
      <c r="M6" s="111" t="s">
        <v>6</v>
      </c>
      <c r="N6" s="9" t="s">
        <v>476</v>
      </c>
      <c r="O6" s="9" t="s">
        <v>484</v>
      </c>
      <c r="P6" s="9" t="s">
        <v>485</v>
      </c>
      <c r="Q6" s="11" t="s">
        <v>487</v>
      </c>
      <c r="R6" s="11" t="s">
        <v>488</v>
      </c>
      <c r="S6" s="11" t="s">
        <v>489</v>
      </c>
      <c r="T6" s="11" t="s">
        <v>490</v>
      </c>
      <c r="U6" s="11" t="s">
        <v>491</v>
      </c>
      <c r="V6" s="11" t="s">
        <v>492</v>
      </c>
      <c r="W6" s="11" t="s">
        <v>493</v>
      </c>
      <c r="X6" s="11" t="s">
        <v>494</v>
      </c>
      <c r="Y6" s="11" t="s">
        <v>495</v>
      </c>
      <c r="Z6" s="11" t="s">
        <v>496</v>
      </c>
      <c r="AA6" s="11" t="s">
        <v>497</v>
      </c>
      <c r="AB6" s="11" t="s">
        <v>498</v>
      </c>
      <c r="AC6" s="9" t="s">
        <v>7</v>
      </c>
      <c r="AD6" s="11" t="s">
        <v>8</v>
      </c>
      <c r="AE6" s="11" t="s">
        <v>9</v>
      </c>
      <c r="AF6" s="11" t="s">
        <v>10</v>
      </c>
      <c r="AG6" s="11" t="s">
        <v>11</v>
      </c>
      <c r="AH6" s="11" t="s">
        <v>12</v>
      </c>
      <c r="AI6" s="9" t="s">
        <v>13</v>
      </c>
      <c r="AJ6" s="9" t="s">
        <v>499</v>
      </c>
      <c r="AK6" s="9" t="s">
        <v>500</v>
      </c>
      <c r="AL6" s="9" t="s">
        <v>484</v>
      </c>
      <c r="AM6" s="9" t="s">
        <v>485</v>
      </c>
      <c r="AN6" s="11" t="s">
        <v>7</v>
      </c>
      <c r="AO6" s="11" t="s">
        <v>8</v>
      </c>
      <c r="AP6" s="11" t="s">
        <v>9</v>
      </c>
      <c r="AQ6" s="11" t="s">
        <v>10</v>
      </c>
      <c r="AR6" s="11" t="s">
        <v>11</v>
      </c>
      <c r="AS6" s="11" t="s">
        <v>12</v>
      </c>
      <c r="AT6" s="9" t="s">
        <v>13</v>
      </c>
    </row>
    <row r="7" spans="1:50" s="12" customFormat="1" ht="10.5" customHeight="1" x14ac:dyDescent="0.35">
      <c r="A7" s="112"/>
      <c r="B7" s="114"/>
      <c r="C7" s="114"/>
      <c r="D7" s="105"/>
      <c r="E7" s="115"/>
      <c r="F7" s="105"/>
      <c r="G7" s="112"/>
      <c r="H7" s="112"/>
      <c r="I7" s="112"/>
      <c r="J7" s="108"/>
      <c r="K7" s="108"/>
      <c r="L7" s="108"/>
      <c r="M7" s="112"/>
      <c r="N7" s="13" t="s">
        <v>14</v>
      </c>
      <c r="O7" s="14">
        <f>SUMIF($N$14:$N$249,"ESF+",O$14:O$249)</f>
        <v>795102.51</v>
      </c>
      <c r="P7" s="14">
        <f>SUMIF($N$14:$N$249,"ESF+",P$14:P$249)</f>
        <v>12539965.889999999</v>
      </c>
      <c r="Q7" s="14">
        <f t="shared" ref="Q7:AT7" si="0">SUMIF($N$14:$N$250,"ESF+",Q$14:Q$250)</f>
        <v>1237972</v>
      </c>
      <c r="R7" s="14">
        <f t="shared" si="0"/>
        <v>1612363.0766666667</v>
      </c>
      <c r="S7" s="14">
        <f t="shared" si="0"/>
        <v>3717698</v>
      </c>
      <c r="T7" s="14">
        <f t="shared" si="0"/>
        <v>912530</v>
      </c>
      <c r="U7" s="14">
        <f t="shared" si="0"/>
        <v>429841</v>
      </c>
      <c r="V7" s="14">
        <f t="shared" si="0"/>
        <v>6593438.0766666662</v>
      </c>
      <c r="W7" s="14">
        <f t="shared" si="0"/>
        <v>3019277.16</v>
      </c>
      <c r="X7" s="14">
        <f t="shared" si="0"/>
        <v>2951628.7749999999</v>
      </c>
      <c r="Y7" s="14">
        <f t="shared" si="0"/>
        <v>4708685</v>
      </c>
      <c r="Z7" s="14">
        <f t="shared" si="0"/>
        <v>5008133.5066666659</v>
      </c>
      <c r="AA7" s="14">
        <f t="shared" si="0"/>
        <v>4108983</v>
      </c>
      <c r="AB7" s="14">
        <f t="shared" si="0"/>
        <v>10232266.775</v>
      </c>
      <c r="AC7" s="14">
        <f t="shared" si="0"/>
        <v>44532816.370000005</v>
      </c>
      <c r="AD7" s="14">
        <f t="shared" si="0"/>
        <v>128011309.05547443</v>
      </c>
      <c r="AE7" s="14">
        <f t="shared" si="0"/>
        <v>160180022.82927936</v>
      </c>
      <c r="AF7" s="14">
        <f t="shared" si="0"/>
        <v>137717192.30740789</v>
      </c>
      <c r="AG7" s="14">
        <f t="shared" si="0"/>
        <v>101281359.14144517</v>
      </c>
      <c r="AH7" s="14">
        <f t="shared" si="0"/>
        <v>51062691.474938564</v>
      </c>
      <c r="AI7" s="14">
        <f t="shared" si="0"/>
        <v>636120459.57854545</v>
      </c>
      <c r="AJ7" s="14">
        <f t="shared" si="0"/>
        <v>0</v>
      </c>
      <c r="AK7" s="14">
        <f t="shared" si="0"/>
        <v>211625.16</v>
      </c>
      <c r="AL7" s="14">
        <f t="shared" si="0"/>
        <v>2563152.0500000003</v>
      </c>
      <c r="AM7" s="14">
        <f t="shared" si="0"/>
        <v>24405747.649999999</v>
      </c>
      <c r="AN7" s="14">
        <f t="shared" si="0"/>
        <v>50828306.369552173</v>
      </c>
      <c r="AO7" s="14">
        <f t="shared" si="0"/>
        <v>145781983.05080262</v>
      </c>
      <c r="AP7" s="14">
        <f t="shared" si="0"/>
        <v>183116164.87704873</v>
      </c>
      <c r="AQ7" s="14">
        <f t="shared" si="0"/>
        <v>157057712.73316708</v>
      </c>
      <c r="AR7" s="14">
        <f t="shared" si="0"/>
        <v>116036842.83671097</v>
      </c>
      <c r="AS7" s="14">
        <f t="shared" si="0"/>
        <v>50390171.422707357</v>
      </c>
      <c r="AT7" s="14">
        <f t="shared" si="0"/>
        <v>730391706.14998901</v>
      </c>
    </row>
    <row r="8" spans="1:50" s="12" customFormat="1" ht="10.5" customHeight="1" x14ac:dyDescent="0.35">
      <c r="A8" s="112"/>
      <c r="B8" s="114"/>
      <c r="C8" s="114"/>
      <c r="D8" s="105"/>
      <c r="E8" s="115"/>
      <c r="F8" s="105"/>
      <c r="G8" s="112"/>
      <c r="H8" s="112"/>
      <c r="I8" s="112"/>
      <c r="J8" s="108"/>
      <c r="K8" s="108"/>
      <c r="L8" s="108"/>
      <c r="M8" s="112"/>
      <c r="N8" s="13" t="s">
        <v>16</v>
      </c>
      <c r="O8" s="14">
        <f>SUMIF($N$14:$N$249,"ERAF",O$14:O$249)</f>
        <v>43259267.519999996</v>
      </c>
      <c r="P8" s="14">
        <f>SUMIF($N$14:$N$249,"ERAF",P$14:P$249)</f>
        <v>75740269.970000014</v>
      </c>
      <c r="Q8" s="14">
        <f t="shared" ref="Q8:AT8" si="1">SUMIF($N$14:$N$250,"ERAF",Q$14:Q$250)</f>
        <v>4506860.9000000004</v>
      </c>
      <c r="R8" s="14">
        <f t="shared" si="1"/>
        <v>73014720.166999996</v>
      </c>
      <c r="S8" s="14">
        <f t="shared" si="1"/>
        <v>6055186.2199999997</v>
      </c>
      <c r="T8" s="14">
        <f t="shared" si="1"/>
        <v>11312694.887083333</v>
      </c>
      <c r="U8" s="14">
        <f t="shared" si="1"/>
        <v>31982587.44125</v>
      </c>
      <c r="V8" s="14">
        <f t="shared" si="1"/>
        <v>16486252.122239999</v>
      </c>
      <c r="W8" s="14">
        <f t="shared" si="1"/>
        <v>30410344.550000001</v>
      </c>
      <c r="X8" s="14">
        <f t="shared" si="1"/>
        <v>34730335.510000005</v>
      </c>
      <c r="Y8" s="14">
        <f t="shared" si="1"/>
        <v>15828753.310000001</v>
      </c>
      <c r="Z8" s="14">
        <f t="shared" si="1"/>
        <v>35800184.31333334</v>
      </c>
      <c r="AA8" s="14">
        <f t="shared" si="1"/>
        <v>48619221.340000004</v>
      </c>
      <c r="AB8" s="14">
        <f t="shared" si="1"/>
        <v>29849019.528082576</v>
      </c>
      <c r="AC8" s="14">
        <f t="shared" si="1"/>
        <v>338596160.28898919</v>
      </c>
      <c r="AD8" s="14">
        <f t="shared" si="1"/>
        <v>497891721.36004287</v>
      </c>
      <c r="AE8" s="14">
        <f t="shared" si="1"/>
        <v>527264978.55081445</v>
      </c>
      <c r="AF8" s="14">
        <f t="shared" si="1"/>
        <v>446598119.76832741</v>
      </c>
      <c r="AG8" s="14">
        <f t="shared" si="1"/>
        <v>375117093.52642953</v>
      </c>
      <c r="AH8" s="14">
        <f t="shared" si="1"/>
        <v>180482811.40217948</v>
      </c>
      <c r="AI8" s="14">
        <f t="shared" si="1"/>
        <v>2484950422.3867826</v>
      </c>
      <c r="AJ8" s="14">
        <f t="shared" si="1"/>
        <v>0</v>
      </c>
      <c r="AK8" s="14">
        <f t="shared" si="1"/>
        <v>0</v>
      </c>
      <c r="AL8" s="14">
        <f t="shared" si="1"/>
        <v>51576161.429999992</v>
      </c>
      <c r="AM8" s="14">
        <f t="shared" si="1"/>
        <v>102301162.79705881</v>
      </c>
      <c r="AN8" s="14">
        <f t="shared" si="1"/>
        <v>375513591.13655466</v>
      </c>
      <c r="AO8" s="14">
        <f t="shared" si="1"/>
        <v>561081468.30804908</v>
      </c>
      <c r="AP8" s="14">
        <f t="shared" si="1"/>
        <v>595366899.67626834</v>
      </c>
      <c r="AQ8" s="14">
        <f t="shared" si="1"/>
        <v>508158890.18317759</v>
      </c>
      <c r="AR8" s="14">
        <f t="shared" si="1"/>
        <v>423649642.01644719</v>
      </c>
      <c r="AS8" s="14">
        <f t="shared" si="1"/>
        <v>195202367.85107875</v>
      </c>
      <c r="AT8" s="14">
        <f t="shared" si="1"/>
        <v>2812850183.3986344</v>
      </c>
    </row>
    <row r="9" spans="1:50" s="12" customFormat="1" ht="10.5" customHeight="1" x14ac:dyDescent="0.35">
      <c r="A9" s="112"/>
      <c r="B9" s="114"/>
      <c r="C9" s="114"/>
      <c r="D9" s="105"/>
      <c r="E9" s="115"/>
      <c r="F9" s="105"/>
      <c r="G9" s="112"/>
      <c r="H9" s="112"/>
      <c r="I9" s="112"/>
      <c r="J9" s="108"/>
      <c r="K9" s="108"/>
      <c r="L9" s="108"/>
      <c r="M9" s="112"/>
      <c r="N9" s="13" t="s">
        <v>17</v>
      </c>
      <c r="O9" s="14">
        <f>SUMIF($N$14:$N$249,"KF",O$14:O$249)</f>
        <v>0</v>
      </c>
      <c r="P9" s="14">
        <f>SUMIF($N$14:$N$249,"KF",P$14:P$249)</f>
        <v>37408396.289999999</v>
      </c>
      <c r="Q9" s="14">
        <f t="shared" ref="Q9:AT9" si="2">SUMIF($N$14:$N$250,"KF",Q$14:Q$250)</f>
        <v>4235352</v>
      </c>
      <c r="R9" s="14">
        <f t="shared" si="2"/>
        <v>6091050</v>
      </c>
      <c r="S9" s="14">
        <f t="shared" si="2"/>
        <v>4557313</v>
      </c>
      <c r="T9" s="14">
        <f t="shared" si="2"/>
        <v>638498</v>
      </c>
      <c r="U9" s="14">
        <f t="shared" si="2"/>
        <v>3716495.2949000001</v>
      </c>
      <c r="V9" s="14">
        <f t="shared" si="2"/>
        <v>2292399</v>
      </c>
      <c r="W9" s="14">
        <f t="shared" si="2"/>
        <v>5702769.3795636473</v>
      </c>
      <c r="X9" s="14">
        <f t="shared" si="2"/>
        <v>50552981</v>
      </c>
      <c r="Y9" s="14">
        <f t="shared" si="2"/>
        <v>1831749.6880999999</v>
      </c>
      <c r="Z9" s="14">
        <f t="shared" si="2"/>
        <v>4604924</v>
      </c>
      <c r="AA9" s="14">
        <f t="shared" si="2"/>
        <v>10875002</v>
      </c>
      <c r="AB9" s="14">
        <f t="shared" si="2"/>
        <v>11794930.170000002</v>
      </c>
      <c r="AC9" s="14">
        <f t="shared" si="2"/>
        <v>106893463.53256366</v>
      </c>
      <c r="AD9" s="14">
        <f t="shared" si="2"/>
        <v>238789323.04426667</v>
      </c>
      <c r="AE9" s="14">
        <f t="shared" si="2"/>
        <v>236261027.88146669</v>
      </c>
      <c r="AF9" s="14">
        <f t="shared" si="2"/>
        <v>145760373.47862244</v>
      </c>
      <c r="AG9" s="14">
        <f t="shared" si="2"/>
        <v>144989062.14982396</v>
      </c>
      <c r="AH9" s="14">
        <f t="shared" si="2"/>
        <v>25744881.93</v>
      </c>
      <c r="AI9" s="14">
        <f t="shared" si="2"/>
        <v>935846528.30674338</v>
      </c>
      <c r="AJ9" s="14">
        <f t="shared" si="2"/>
        <v>0</v>
      </c>
      <c r="AK9" s="14">
        <f t="shared" si="2"/>
        <v>0</v>
      </c>
      <c r="AL9" s="14">
        <f t="shared" si="2"/>
        <v>0</v>
      </c>
      <c r="AM9" s="14">
        <f t="shared" si="2"/>
        <v>102915482.48</v>
      </c>
      <c r="AN9" s="14">
        <f t="shared" si="2"/>
        <v>57741467.556324244</v>
      </c>
      <c r="AO9" s="14">
        <f t="shared" si="2"/>
        <v>242188881.54595301</v>
      </c>
      <c r="AP9" s="14">
        <f t="shared" si="2"/>
        <v>246190893.35854468</v>
      </c>
      <c r="AQ9" s="14">
        <f t="shared" si="2"/>
        <v>147994432.27145499</v>
      </c>
      <c r="AR9" s="14">
        <f t="shared" si="2"/>
        <v>148487850.39499053</v>
      </c>
      <c r="AS9" s="14">
        <f t="shared" si="2"/>
        <v>25782470.523895331</v>
      </c>
      <c r="AT9" s="14">
        <f t="shared" si="2"/>
        <v>971301478.13116288</v>
      </c>
    </row>
    <row r="10" spans="1:50" s="12" customFormat="1" ht="10.5" customHeight="1" x14ac:dyDescent="0.35">
      <c r="A10" s="112"/>
      <c r="B10" s="114"/>
      <c r="C10" s="114"/>
      <c r="D10" s="105"/>
      <c r="E10" s="115"/>
      <c r="F10" s="105"/>
      <c r="G10" s="112"/>
      <c r="H10" s="112"/>
      <c r="I10" s="112"/>
      <c r="J10" s="108"/>
      <c r="K10" s="108"/>
      <c r="L10" s="108"/>
      <c r="M10" s="112"/>
      <c r="N10" s="13" t="s">
        <v>18</v>
      </c>
      <c r="O10" s="14">
        <f>SUMIF($N$14:$N$249,"TPF",O$14:O$249)</f>
        <v>0</v>
      </c>
      <c r="P10" s="14">
        <f>SUMIF($N$14:$N$249,"TPF",P$14:P$249)</f>
        <v>4822663.9000000004</v>
      </c>
      <c r="Q10" s="14">
        <f t="shared" ref="Q10:AT10" si="3">SUMIF($N$14:$N$250,"TPF",Q$14:Q$250)</f>
        <v>510591</v>
      </c>
      <c r="R10" s="14">
        <f t="shared" si="3"/>
        <v>640679</v>
      </c>
      <c r="S10" s="14">
        <f t="shared" si="3"/>
        <v>351871</v>
      </c>
      <c r="T10" s="14">
        <f t="shared" si="3"/>
        <v>2597454</v>
      </c>
      <c r="U10" s="14">
        <f t="shared" si="3"/>
        <v>1253398</v>
      </c>
      <c r="V10" s="14">
        <f t="shared" si="3"/>
        <v>4034907</v>
      </c>
      <c r="W10" s="14">
        <f t="shared" si="3"/>
        <v>12820521</v>
      </c>
      <c r="X10" s="14">
        <f t="shared" si="3"/>
        <v>1688786</v>
      </c>
      <c r="Y10" s="14">
        <f t="shared" si="3"/>
        <v>2307130</v>
      </c>
      <c r="Z10" s="14">
        <f t="shared" si="3"/>
        <v>2317781.5</v>
      </c>
      <c r="AA10" s="14">
        <f t="shared" si="3"/>
        <v>6558470</v>
      </c>
      <c r="AB10" s="14">
        <f t="shared" si="3"/>
        <v>4297927.2009999994</v>
      </c>
      <c r="AC10" s="14">
        <f t="shared" si="3"/>
        <v>39379515.701000005</v>
      </c>
      <c r="AD10" s="14">
        <f t="shared" si="3"/>
        <v>59791356.445794597</v>
      </c>
      <c r="AE10" s="14">
        <f t="shared" si="3"/>
        <v>39903279.203124925</v>
      </c>
      <c r="AF10" s="14">
        <f t="shared" si="3"/>
        <v>22219153.238009803</v>
      </c>
      <c r="AG10" s="14">
        <f t="shared" si="3"/>
        <v>11542367.20288687</v>
      </c>
      <c r="AH10" s="14">
        <f t="shared" si="3"/>
        <v>6578991.3024337944</v>
      </c>
      <c r="AI10" s="14">
        <f t="shared" si="3"/>
        <v>184237326.99324998</v>
      </c>
      <c r="AJ10" s="14">
        <f t="shared" si="3"/>
        <v>0</v>
      </c>
      <c r="AK10" s="14">
        <f t="shared" si="3"/>
        <v>0</v>
      </c>
      <c r="AL10" s="14">
        <f t="shared" si="3"/>
        <v>0</v>
      </c>
      <c r="AM10" s="14">
        <f t="shared" si="3"/>
        <v>4979957.6100000003</v>
      </c>
      <c r="AN10" s="14">
        <f t="shared" si="3"/>
        <v>41451828.387061991</v>
      </c>
      <c r="AO10" s="14">
        <f t="shared" si="3"/>
        <v>65376631.154576585</v>
      </c>
      <c r="AP10" s="14">
        <f t="shared" si="3"/>
        <v>41176080.573727742</v>
      </c>
      <c r="AQ10" s="14">
        <f t="shared" si="3"/>
        <v>23363372.387598209</v>
      </c>
      <c r="AR10" s="14">
        <f t="shared" si="3"/>
        <v>12392214.843374465</v>
      </c>
      <c r="AS10" s="14">
        <f t="shared" si="3"/>
        <v>6943507.5109139336</v>
      </c>
      <c r="AT10" s="14">
        <f t="shared" si="3"/>
        <v>195683592.46725294</v>
      </c>
    </row>
    <row r="11" spans="1:50" s="12" customFormat="1" ht="10.5" customHeight="1" x14ac:dyDescent="0.35">
      <c r="A11" s="112"/>
      <c r="B11" s="114"/>
      <c r="C11" s="114"/>
      <c r="D11" s="105"/>
      <c r="E11" s="115"/>
      <c r="F11" s="105"/>
      <c r="G11" s="112"/>
      <c r="H11" s="112"/>
      <c r="I11" s="112"/>
      <c r="J11" s="108"/>
      <c r="K11" s="108"/>
      <c r="L11" s="108"/>
      <c r="M11" s="112"/>
      <c r="N11" s="13" t="s">
        <v>19</v>
      </c>
      <c r="O11" s="14">
        <f>SUMIF($N$14:$N$249,"TP",O$14:O$249)</f>
        <v>0</v>
      </c>
      <c r="P11" s="14">
        <f>SUMIF($N$14:$N$249,"TP",P$14:P$249)</f>
        <v>0</v>
      </c>
      <c r="Q11" s="14">
        <f t="shared" ref="Q11:AT11" si="4">SUMIF($N$14:$N$250,"TP",Q$14:Q$250)</f>
        <v>0</v>
      </c>
      <c r="R11" s="14">
        <f t="shared" si="4"/>
        <v>0</v>
      </c>
      <c r="S11" s="14">
        <f t="shared" si="4"/>
        <v>0</v>
      </c>
      <c r="T11" s="14">
        <f t="shared" si="4"/>
        <v>0</v>
      </c>
      <c r="U11" s="14">
        <f t="shared" si="4"/>
        <v>0</v>
      </c>
      <c r="V11" s="14">
        <f t="shared" si="4"/>
        <v>0</v>
      </c>
      <c r="W11" s="14">
        <f t="shared" si="4"/>
        <v>0</v>
      </c>
      <c r="X11" s="14">
        <f t="shared" si="4"/>
        <v>0</v>
      </c>
      <c r="Y11" s="14">
        <f t="shared" si="4"/>
        <v>0</v>
      </c>
      <c r="Z11" s="14">
        <f t="shared" si="4"/>
        <v>0</v>
      </c>
      <c r="AA11" s="14">
        <f t="shared" si="4"/>
        <v>0</v>
      </c>
      <c r="AB11" s="14">
        <f t="shared" si="4"/>
        <v>0</v>
      </c>
      <c r="AC11" s="14">
        <f t="shared" si="4"/>
        <v>0</v>
      </c>
      <c r="AD11" s="14">
        <f t="shared" si="4"/>
        <v>0</v>
      </c>
      <c r="AE11" s="14">
        <f t="shared" si="4"/>
        <v>0</v>
      </c>
      <c r="AF11" s="14">
        <f t="shared" si="4"/>
        <v>0</v>
      </c>
      <c r="AG11" s="14">
        <f t="shared" si="4"/>
        <v>0</v>
      </c>
      <c r="AH11" s="14">
        <f t="shared" si="4"/>
        <v>0</v>
      </c>
      <c r="AI11" s="14">
        <f t="shared" si="4"/>
        <v>0</v>
      </c>
      <c r="AJ11" s="14">
        <f t="shared" si="4"/>
        <v>0</v>
      </c>
      <c r="AK11" s="14">
        <f t="shared" si="4"/>
        <v>12125372.219999999</v>
      </c>
      <c r="AL11" s="14">
        <f t="shared" si="4"/>
        <v>21150264.580000002</v>
      </c>
      <c r="AM11" s="14">
        <f t="shared" si="4"/>
        <v>24065619.359999996</v>
      </c>
      <c r="AN11" s="14">
        <f t="shared" si="4"/>
        <v>27319769.919999998</v>
      </c>
      <c r="AO11" s="14">
        <f t="shared" si="4"/>
        <v>28141145.279999997</v>
      </c>
      <c r="AP11" s="14">
        <f t="shared" si="4"/>
        <v>27345758.700000003</v>
      </c>
      <c r="AQ11" s="14">
        <f t="shared" si="4"/>
        <v>27709599.82</v>
      </c>
      <c r="AR11" s="14">
        <f t="shared" si="4"/>
        <v>0</v>
      </c>
      <c r="AS11" s="14">
        <f t="shared" si="4"/>
        <v>0</v>
      </c>
      <c r="AT11" s="14">
        <f t="shared" si="4"/>
        <v>167857529.88</v>
      </c>
    </row>
    <row r="12" spans="1:50" s="12" customFormat="1" ht="10.5" customHeight="1" x14ac:dyDescent="0.35">
      <c r="A12" s="113"/>
      <c r="B12" s="114"/>
      <c r="C12" s="114"/>
      <c r="D12" s="106"/>
      <c r="E12" s="115"/>
      <c r="F12" s="106"/>
      <c r="G12" s="113"/>
      <c r="H12" s="113"/>
      <c r="I12" s="113"/>
      <c r="J12" s="109"/>
      <c r="K12" s="109"/>
      <c r="L12" s="109"/>
      <c r="M12" s="113"/>
      <c r="N12" s="13" t="s">
        <v>20</v>
      </c>
      <c r="O12" s="14">
        <f>O7+O8+O9+O10+O11</f>
        <v>44054370.029999994</v>
      </c>
      <c r="P12" s="14">
        <f t="shared" ref="P12:U12" si="5">P7+P8+P9+P10+P11</f>
        <v>130511296.05000001</v>
      </c>
      <c r="Q12" s="14">
        <f t="shared" si="5"/>
        <v>10490775.9</v>
      </c>
      <c r="R12" s="14">
        <f t="shared" si="5"/>
        <v>81358812.243666664</v>
      </c>
      <c r="S12" s="14">
        <f t="shared" si="5"/>
        <v>14682068.219999999</v>
      </c>
      <c r="T12" s="14">
        <f t="shared" si="5"/>
        <v>15461176.887083333</v>
      </c>
      <c r="U12" s="14">
        <f t="shared" si="5"/>
        <v>37382321.736149997</v>
      </c>
      <c r="V12" s="14">
        <f t="shared" ref="V12:AI12" si="6">V7+V8+V9+V10+V11</f>
        <v>29406996.198906668</v>
      </c>
      <c r="W12" s="14">
        <f t="shared" si="6"/>
        <v>51952912.089563645</v>
      </c>
      <c r="X12" s="14">
        <f t="shared" si="6"/>
        <v>89923731.284999996</v>
      </c>
      <c r="Y12" s="14">
        <f t="shared" si="6"/>
        <v>24676317.998100001</v>
      </c>
      <c r="Z12" s="14">
        <f t="shared" si="6"/>
        <v>47731023.320000008</v>
      </c>
      <c r="AA12" s="14">
        <f t="shared" si="6"/>
        <v>70161676.340000004</v>
      </c>
      <c r="AB12" s="14">
        <f t="shared" si="6"/>
        <v>56174143.674082577</v>
      </c>
      <c r="AC12" s="14">
        <f t="shared" si="6"/>
        <v>529401955.89255285</v>
      </c>
      <c r="AD12" s="14">
        <f t="shared" si="6"/>
        <v>924483709.90557861</v>
      </c>
      <c r="AE12" s="14">
        <f t="shared" si="6"/>
        <v>963609308.46468532</v>
      </c>
      <c r="AF12" s="14">
        <f t="shared" si="6"/>
        <v>752294838.79236758</v>
      </c>
      <c r="AG12" s="14">
        <f t="shared" si="6"/>
        <v>632929882.02058554</v>
      </c>
      <c r="AH12" s="14">
        <f t="shared" si="6"/>
        <v>263869376.10955185</v>
      </c>
      <c r="AI12" s="14">
        <f t="shared" si="6"/>
        <v>4241154737.2653217</v>
      </c>
      <c r="AJ12" s="16">
        <f>AJ7+AJ8+AJ9+AJ10+AJ11</f>
        <v>0</v>
      </c>
      <c r="AK12" s="16">
        <f t="shared" ref="AK12:AT12" si="7">AK7+AK8+AK9+AK10+AK11</f>
        <v>12336997.379999999</v>
      </c>
      <c r="AL12" s="16">
        <f t="shared" si="7"/>
        <v>75289578.059999987</v>
      </c>
      <c r="AM12" s="16">
        <f t="shared" si="7"/>
        <v>258667969.89705881</v>
      </c>
      <c r="AN12" s="16">
        <f t="shared" si="7"/>
        <v>552854963.36949313</v>
      </c>
      <c r="AO12" s="16">
        <f t="shared" si="7"/>
        <v>1042570109.3393812</v>
      </c>
      <c r="AP12" s="16">
        <f t="shared" si="7"/>
        <v>1093195797.1855896</v>
      </c>
      <c r="AQ12" s="16">
        <f t="shared" si="7"/>
        <v>864284007.3953979</v>
      </c>
      <c r="AR12" s="16">
        <f t="shared" si="7"/>
        <v>700566550.09152317</v>
      </c>
      <c r="AS12" s="16">
        <f t="shared" si="7"/>
        <v>278318517.30859536</v>
      </c>
      <c r="AT12" s="16">
        <f t="shared" si="7"/>
        <v>4878084490.0270395</v>
      </c>
    </row>
    <row r="13" spans="1:50" s="12" customFormat="1" ht="10.5" customHeight="1" x14ac:dyDescent="0.35">
      <c r="A13" s="17">
        <v>0</v>
      </c>
      <c r="B13" s="9">
        <v>1</v>
      </c>
      <c r="C13" s="9">
        <v>2</v>
      </c>
      <c r="D13" s="15">
        <v>3</v>
      </c>
      <c r="E13" s="9">
        <v>4</v>
      </c>
      <c r="F13" s="9">
        <v>5</v>
      </c>
      <c r="G13" s="15">
        <v>6</v>
      </c>
      <c r="H13" s="9">
        <v>7</v>
      </c>
      <c r="I13" s="9">
        <v>8</v>
      </c>
      <c r="J13" s="15">
        <v>9</v>
      </c>
      <c r="K13" s="9">
        <v>10</v>
      </c>
      <c r="L13" s="9">
        <v>11</v>
      </c>
      <c r="M13" s="15">
        <v>12</v>
      </c>
      <c r="N13" s="9">
        <v>13</v>
      </c>
      <c r="O13" s="9">
        <v>14</v>
      </c>
      <c r="P13" s="15">
        <v>15</v>
      </c>
      <c r="Q13" s="9">
        <v>16</v>
      </c>
      <c r="R13" s="9">
        <v>17</v>
      </c>
      <c r="S13" s="15">
        <v>18</v>
      </c>
      <c r="T13" s="9">
        <v>19</v>
      </c>
      <c r="U13" s="9">
        <v>20</v>
      </c>
      <c r="V13" s="15">
        <v>21</v>
      </c>
      <c r="W13" s="9">
        <v>22</v>
      </c>
      <c r="X13" s="9">
        <v>23</v>
      </c>
      <c r="Y13" s="15">
        <v>24</v>
      </c>
      <c r="Z13" s="9">
        <v>25</v>
      </c>
      <c r="AA13" s="9">
        <v>26</v>
      </c>
      <c r="AB13" s="15">
        <v>27</v>
      </c>
      <c r="AC13" s="9">
        <v>28</v>
      </c>
      <c r="AD13" s="9">
        <v>29</v>
      </c>
      <c r="AE13" s="15">
        <v>30</v>
      </c>
      <c r="AF13" s="9">
        <v>31</v>
      </c>
      <c r="AG13" s="9">
        <v>32</v>
      </c>
      <c r="AH13" s="15">
        <v>33</v>
      </c>
      <c r="AI13" s="9">
        <v>34</v>
      </c>
      <c r="AJ13" s="9">
        <v>35</v>
      </c>
      <c r="AK13" s="15">
        <v>36</v>
      </c>
      <c r="AL13" s="9">
        <v>37</v>
      </c>
      <c r="AM13" s="9">
        <v>38</v>
      </c>
      <c r="AN13" s="15">
        <v>39</v>
      </c>
      <c r="AO13" s="9">
        <v>40</v>
      </c>
      <c r="AP13" s="9">
        <v>41</v>
      </c>
      <c r="AQ13" s="15">
        <v>42</v>
      </c>
      <c r="AR13" s="9">
        <v>43</v>
      </c>
      <c r="AS13" s="9">
        <v>44</v>
      </c>
      <c r="AT13" s="15">
        <v>45</v>
      </c>
    </row>
    <row r="14" spans="1:50" s="29" customFormat="1" ht="11.25" customHeight="1" x14ac:dyDescent="0.35">
      <c r="A14" s="18" t="str">
        <f t="shared" ref="A14:A41" si="8">G14&amp;I14</f>
        <v>1.1.1.1._</v>
      </c>
      <c r="B14" s="19">
        <v>1</v>
      </c>
      <c r="C14" s="20" t="s">
        <v>21</v>
      </c>
      <c r="D14" s="21" t="s">
        <v>22</v>
      </c>
      <c r="E14" s="19" t="s">
        <v>23</v>
      </c>
      <c r="F14" s="21" t="s">
        <v>24</v>
      </c>
      <c r="G14" s="19" t="s">
        <v>25</v>
      </c>
      <c r="H14" s="21" t="s">
        <v>26</v>
      </c>
      <c r="I14" s="22" t="s">
        <v>27</v>
      </c>
      <c r="J14" s="23">
        <v>12239103</v>
      </c>
      <c r="K14" s="24">
        <v>14074968.449999999</v>
      </c>
      <c r="L14" s="23">
        <v>1835865.4499999993</v>
      </c>
      <c r="M14" s="25" t="s">
        <v>28</v>
      </c>
      <c r="N14" s="26" t="s">
        <v>16</v>
      </c>
      <c r="O14" s="27">
        <v>0</v>
      </c>
      <c r="P14" s="27">
        <v>615114.94999999995</v>
      </c>
      <c r="Q14" s="27">
        <v>0</v>
      </c>
      <c r="R14" s="27">
        <v>0</v>
      </c>
      <c r="S14" s="27">
        <v>0</v>
      </c>
      <c r="T14" s="27">
        <v>0</v>
      </c>
      <c r="U14" s="27">
        <v>0</v>
      </c>
      <c r="V14" s="27">
        <v>0</v>
      </c>
      <c r="W14" s="27">
        <v>656732</v>
      </c>
      <c r="X14" s="27">
        <v>0</v>
      </c>
      <c r="Y14" s="27">
        <v>0</v>
      </c>
      <c r="Z14" s="27">
        <v>0</v>
      </c>
      <c r="AA14" s="27">
        <v>0</v>
      </c>
      <c r="AB14" s="27">
        <v>0</v>
      </c>
      <c r="AC14" s="28">
        <v>656732</v>
      </c>
      <c r="AD14" s="27">
        <v>2123369</v>
      </c>
      <c r="AE14" s="27">
        <v>2270771</v>
      </c>
      <c r="AF14" s="27">
        <v>1711465</v>
      </c>
      <c r="AG14" s="27">
        <v>2895072</v>
      </c>
      <c r="AH14" s="27">
        <v>1966579</v>
      </c>
      <c r="AI14" s="28">
        <v>12239102.949999999</v>
      </c>
      <c r="AJ14" s="27"/>
      <c r="AK14" s="27"/>
      <c r="AL14" s="27">
        <v>26784.720000000001</v>
      </c>
      <c r="AM14" s="27">
        <v>838884.29999999993</v>
      </c>
      <c r="AN14" s="27">
        <v>772625.8823529412</v>
      </c>
      <c r="AO14" s="27">
        <v>2498081.1764705884</v>
      </c>
      <c r="AP14" s="27">
        <v>2671495.2941176472</v>
      </c>
      <c r="AQ14" s="27">
        <v>2013488.2352941178</v>
      </c>
      <c r="AR14" s="27">
        <v>3405967.0588235296</v>
      </c>
      <c r="AS14" s="27">
        <v>2171618.0388235282</v>
      </c>
      <c r="AT14" s="27">
        <v>14398944.705882354</v>
      </c>
    </row>
    <row r="15" spans="1:50" s="29" customFormat="1" ht="11.25" customHeight="1" x14ac:dyDescent="0.35">
      <c r="A15" s="18" t="str">
        <f t="shared" si="8"/>
        <v>1.1.1.2._</v>
      </c>
      <c r="B15" s="30">
        <v>1</v>
      </c>
      <c r="C15" s="31" t="s">
        <v>21</v>
      </c>
      <c r="D15" s="32" t="s">
        <v>22</v>
      </c>
      <c r="E15" s="30" t="s">
        <v>23</v>
      </c>
      <c r="F15" s="32" t="s">
        <v>24</v>
      </c>
      <c r="G15" s="30" t="s">
        <v>29</v>
      </c>
      <c r="H15" s="32" t="s">
        <v>30</v>
      </c>
      <c r="I15" s="22" t="s">
        <v>27</v>
      </c>
      <c r="J15" s="23">
        <v>36098377</v>
      </c>
      <c r="K15" s="24">
        <v>41513133.549999997</v>
      </c>
      <c r="L15" s="23">
        <v>5414756.549999997</v>
      </c>
      <c r="M15" s="33" t="s">
        <v>28</v>
      </c>
      <c r="N15" s="26" t="s">
        <v>16</v>
      </c>
      <c r="O15" s="27">
        <v>0</v>
      </c>
      <c r="P15" s="27">
        <v>0</v>
      </c>
      <c r="Q15" s="27">
        <v>0</v>
      </c>
      <c r="R15" s="27">
        <v>0</v>
      </c>
      <c r="S15" s="27">
        <v>0</v>
      </c>
      <c r="T15" s="27">
        <v>0</v>
      </c>
      <c r="U15" s="27">
        <v>0</v>
      </c>
      <c r="V15" s="27">
        <v>0</v>
      </c>
      <c r="W15" s="27">
        <v>0</v>
      </c>
      <c r="X15" s="27">
        <v>0</v>
      </c>
      <c r="Y15" s="27">
        <v>0</v>
      </c>
      <c r="Z15" s="27">
        <v>3040000</v>
      </c>
      <c r="AA15" s="27">
        <v>0</v>
      </c>
      <c r="AB15" s="27">
        <v>0</v>
      </c>
      <c r="AC15" s="28">
        <v>3040000</v>
      </c>
      <c r="AD15" s="27">
        <v>11647125</v>
      </c>
      <c r="AE15" s="27">
        <v>9317700</v>
      </c>
      <c r="AF15" s="27">
        <v>6522390</v>
      </c>
      <c r="AG15" s="27">
        <v>5571162</v>
      </c>
      <c r="AH15" s="27">
        <v>0</v>
      </c>
      <c r="AI15" s="28">
        <v>36098377</v>
      </c>
      <c r="AJ15" s="27"/>
      <c r="AK15" s="27"/>
      <c r="AL15" s="27"/>
      <c r="AM15" s="27">
        <v>0</v>
      </c>
      <c r="AN15" s="27">
        <v>3562164.5334103941</v>
      </c>
      <c r="AO15" s="27">
        <v>13647689.339209715</v>
      </c>
      <c r="AP15" s="27">
        <v>10918151.471367773</v>
      </c>
      <c r="AQ15" s="27">
        <v>7642706.0299574407</v>
      </c>
      <c r="AR15" s="27">
        <v>6528090.6862775385</v>
      </c>
      <c r="AS15" s="27">
        <v>0</v>
      </c>
      <c r="AT15" s="27">
        <v>42298802.060222864</v>
      </c>
    </row>
    <row r="16" spans="1:50" s="29" customFormat="1" ht="11.25" customHeight="1" x14ac:dyDescent="0.35">
      <c r="A16" s="18" t="str">
        <f t="shared" si="8"/>
        <v>1.1.1.3.1</v>
      </c>
      <c r="B16" s="30">
        <v>1</v>
      </c>
      <c r="C16" s="31" t="s">
        <v>21</v>
      </c>
      <c r="D16" s="32" t="s">
        <v>22</v>
      </c>
      <c r="E16" s="30" t="s">
        <v>23</v>
      </c>
      <c r="F16" s="32" t="s">
        <v>24</v>
      </c>
      <c r="G16" s="30" t="s">
        <v>31</v>
      </c>
      <c r="H16" s="32" t="s">
        <v>32</v>
      </c>
      <c r="I16" s="22">
        <v>1</v>
      </c>
      <c r="J16" s="23">
        <v>30770000</v>
      </c>
      <c r="K16" s="24">
        <v>35385500</v>
      </c>
      <c r="L16" s="23">
        <v>4615500</v>
      </c>
      <c r="M16" s="33" t="s">
        <v>28</v>
      </c>
      <c r="N16" s="26" t="s">
        <v>16</v>
      </c>
      <c r="O16" s="27">
        <v>0</v>
      </c>
      <c r="P16" s="27">
        <v>0</v>
      </c>
      <c r="Q16" s="27">
        <v>0</v>
      </c>
      <c r="R16" s="27">
        <v>0</v>
      </c>
      <c r="S16" s="27">
        <v>0</v>
      </c>
      <c r="T16" s="27">
        <v>0</v>
      </c>
      <c r="U16" s="27">
        <v>0</v>
      </c>
      <c r="V16" s="27">
        <v>0</v>
      </c>
      <c r="W16" s="27">
        <v>0</v>
      </c>
      <c r="X16" s="27">
        <v>0</v>
      </c>
      <c r="Y16" s="27">
        <v>0</v>
      </c>
      <c r="Z16" s="27">
        <v>0</v>
      </c>
      <c r="AA16" s="27">
        <v>6154000</v>
      </c>
      <c r="AB16" s="27">
        <v>0</v>
      </c>
      <c r="AC16" s="28">
        <v>6154000</v>
      </c>
      <c r="AD16" s="27">
        <v>9461775</v>
      </c>
      <c r="AE16" s="27">
        <v>6754015</v>
      </c>
      <c r="AF16" s="27">
        <v>3817018.5</v>
      </c>
      <c r="AG16" s="27">
        <v>4583191.5</v>
      </c>
      <c r="AH16" s="27">
        <v>0</v>
      </c>
      <c r="AI16" s="28">
        <v>30770000</v>
      </c>
      <c r="AJ16" s="27"/>
      <c r="AK16" s="27"/>
      <c r="AL16" s="27"/>
      <c r="AM16" s="27">
        <v>0</v>
      </c>
      <c r="AN16" s="27">
        <v>7240000</v>
      </c>
      <c r="AO16" s="27">
        <v>11131500</v>
      </c>
      <c r="AP16" s="27">
        <v>7945900</v>
      </c>
      <c r="AQ16" s="27">
        <v>4490610</v>
      </c>
      <c r="AR16" s="27">
        <v>5391990</v>
      </c>
      <c r="AS16" s="27">
        <v>0</v>
      </c>
      <c r="AT16" s="27">
        <v>36200000</v>
      </c>
    </row>
    <row r="17" spans="1:46" s="29" customFormat="1" ht="11.25" customHeight="1" x14ac:dyDescent="0.35">
      <c r="A17" s="18" t="str">
        <f t="shared" si="8"/>
        <v>1.1.1.3.2</v>
      </c>
      <c r="B17" s="30">
        <v>1</v>
      </c>
      <c r="C17" s="31" t="s">
        <v>21</v>
      </c>
      <c r="D17" s="32" t="s">
        <v>22</v>
      </c>
      <c r="E17" s="30" t="s">
        <v>23</v>
      </c>
      <c r="F17" s="32" t="s">
        <v>24</v>
      </c>
      <c r="G17" s="30" t="s">
        <v>31</v>
      </c>
      <c r="H17" s="32" t="s">
        <v>32</v>
      </c>
      <c r="I17" s="22">
        <v>2</v>
      </c>
      <c r="J17" s="23">
        <v>17476000</v>
      </c>
      <c r="K17" s="24">
        <v>20097400</v>
      </c>
      <c r="L17" s="23">
        <v>2621400</v>
      </c>
      <c r="M17" s="33" t="s">
        <v>28</v>
      </c>
      <c r="N17" s="26" t="s">
        <v>16</v>
      </c>
      <c r="O17" s="27">
        <v>0</v>
      </c>
      <c r="P17" s="27">
        <v>0</v>
      </c>
      <c r="Q17" s="27">
        <v>0</v>
      </c>
      <c r="R17" s="27">
        <v>0</v>
      </c>
      <c r="S17" s="27">
        <v>0</v>
      </c>
      <c r="T17" s="27">
        <v>0</v>
      </c>
      <c r="U17" s="27">
        <v>0</v>
      </c>
      <c r="V17" s="27">
        <v>0</v>
      </c>
      <c r="W17" s="27">
        <v>0</v>
      </c>
      <c r="X17" s="27">
        <v>0</v>
      </c>
      <c r="Y17" s="27">
        <v>0</v>
      </c>
      <c r="Z17" s="27">
        <v>0</v>
      </c>
      <c r="AA17" s="27">
        <v>0</v>
      </c>
      <c r="AB17" s="27">
        <v>0</v>
      </c>
      <c r="AC17" s="28">
        <v>0</v>
      </c>
      <c r="AD17" s="27">
        <v>4805900</v>
      </c>
      <c r="AE17" s="27">
        <v>4805900</v>
      </c>
      <c r="AF17" s="27">
        <v>4805900</v>
      </c>
      <c r="AG17" s="27">
        <v>3058300</v>
      </c>
      <c r="AH17" s="27">
        <v>0</v>
      </c>
      <c r="AI17" s="28">
        <v>17476000</v>
      </c>
      <c r="AJ17" s="27"/>
      <c r="AK17" s="27"/>
      <c r="AL17" s="27"/>
      <c r="AM17" s="27">
        <v>0</v>
      </c>
      <c r="AN17" s="27">
        <v>0</v>
      </c>
      <c r="AO17" s="27">
        <v>5654000</v>
      </c>
      <c r="AP17" s="27">
        <v>5654000</v>
      </c>
      <c r="AQ17" s="27">
        <v>5654000</v>
      </c>
      <c r="AR17" s="27">
        <v>3598000</v>
      </c>
      <c r="AS17" s="27">
        <v>0</v>
      </c>
      <c r="AT17" s="27">
        <v>20560000</v>
      </c>
    </row>
    <row r="18" spans="1:46" s="29" customFormat="1" ht="11.25" customHeight="1" x14ac:dyDescent="0.35">
      <c r="A18" s="18" t="str">
        <f t="shared" si="8"/>
        <v>1.1.1.4._</v>
      </c>
      <c r="B18" s="30">
        <v>1</v>
      </c>
      <c r="C18" s="31" t="s">
        <v>21</v>
      </c>
      <c r="D18" s="32" t="s">
        <v>22</v>
      </c>
      <c r="E18" s="30" t="s">
        <v>23</v>
      </c>
      <c r="F18" s="32" t="s">
        <v>24</v>
      </c>
      <c r="G18" s="30" t="s">
        <v>33</v>
      </c>
      <c r="H18" s="32" t="s">
        <v>34</v>
      </c>
      <c r="I18" s="22" t="s">
        <v>27</v>
      </c>
      <c r="J18" s="23">
        <v>0</v>
      </c>
      <c r="K18" s="24">
        <v>0</v>
      </c>
      <c r="L18" s="23">
        <v>0</v>
      </c>
      <c r="M18" s="33" t="s">
        <v>28</v>
      </c>
      <c r="N18" s="26" t="s">
        <v>16</v>
      </c>
      <c r="O18" s="27">
        <v>0</v>
      </c>
      <c r="P18" s="27">
        <v>0</v>
      </c>
      <c r="Q18" s="27">
        <v>0</v>
      </c>
      <c r="R18" s="27">
        <v>0</v>
      </c>
      <c r="S18" s="27">
        <v>0</v>
      </c>
      <c r="T18" s="27">
        <v>0</v>
      </c>
      <c r="U18" s="27">
        <v>0</v>
      </c>
      <c r="V18" s="27">
        <v>0</v>
      </c>
      <c r="W18" s="27">
        <v>0</v>
      </c>
      <c r="X18" s="27">
        <v>0</v>
      </c>
      <c r="Y18" s="27">
        <v>0</v>
      </c>
      <c r="Z18" s="27">
        <v>0</v>
      </c>
      <c r="AA18" s="27">
        <v>0</v>
      </c>
      <c r="AB18" s="27">
        <v>0</v>
      </c>
      <c r="AC18" s="28">
        <v>0</v>
      </c>
      <c r="AD18" s="27">
        <v>0</v>
      </c>
      <c r="AE18" s="27">
        <v>0</v>
      </c>
      <c r="AF18" s="27">
        <v>0</v>
      </c>
      <c r="AG18" s="27">
        <v>0</v>
      </c>
      <c r="AH18" s="27">
        <v>0</v>
      </c>
      <c r="AI18" s="28">
        <v>0</v>
      </c>
      <c r="AJ18" s="27"/>
      <c r="AK18" s="27"/>
      <c r="AL18" s="27"/>
      <c r="AM18" s="27">
        <v>0</v>
      </c>
      <c r="AN18" s="27">
        <v>0</v>
      </c>
      <c r="AO18" s="27">
        <v>0</v>
      </c>
      <c r="AP18" s="27">
        <v>0</v>
      </c>
      <c r="AQ18" s="27">
        <v>0</v>
      </c>
      <c r="AR18" s="27">
        <v>0</v>
      </c>
      <c r="AS18" s="27">
        <v>0</v>
      </c>
      <c r="AT18" s="27">
        <v>0</v>
      </c>
    </row>
    <row r="19" spans="1:46" s="29" customFormat="1" ht="11.25" customHeight="1" x14ac:dyDescent="0.35">
      <c r="A19" s="18" t="str">
        <f t="shared" si="8"/>
        <v>1.1.1.5.1</v>
      </c>
      <c r="B19" s="30">
        <v>1</v>
      </c>
      <c r="C19" s="31" t="s">
        <v>21</v>
      </c>
      <c r="D19" s="32" t="s">
        <v>22</v>
      </c>
      <c r="E19" s="30" t="s">
        <v>23</v>
      </c>
      <c r="F19" s="32" t="s">
        <v>24</v>
      </c>
      <c r="G19" s="30" t="s">
        <v>35</v>
      </c>
      <c r="H19" s="32" t="s">
        <v>36</v>
      </c>
      <c r="I19" s="22">
        <v>1</v>
      </c>
      <c r="J19" s="23">
        <v>8028250</v>
      </c>
      <c r="K19" s="24">
        <v>9232487.5</v>
      </c>
      <c r="L19" s="23">
        <v>1204237.5</v>
      </c>
      <c r="M19" s="33" t="s">
        <v>28</v>
      </c>
      <c r="N19" s="26" t="s">
        <v>16</v>
      </c>
      <c r="O19" s="27">
        <v>0</v>
      </c>
      <c r="P19" s="27">
        <v>355530.72</v>
      </c>
      <c r="Q19" s="27">
        <v>0</v>
      </c>
      <c r="R19" s="27">
        <v>0</v>
      </c>
      <c r="S19" s="27">
        <v>0</v>
      </c>
      <c r="T19" s="27">
        <v>0</v>
      </c>
      <c r="U19" s="27">
        <v>0</v>
      </c>
      <c r="V19" s="27">
        <v>380670</v>
      </c>
      <c r="W19" s="27">
        <v>0</v>
      </c>
      <c r="X19" s="27">
        <v>0</v>
      </c>
      <c r="Y19" s="27">
        <v>0</v>
      </c>
      <c r="Z19" s="27">
        <v>0</v>
      </c>
      <c r="AA19" s="27">
        <v>0</v>
      </c>
      <c r="AB19" s="27">
        <v>417950</v>
      </c>
      <c r="AC19" s="28">
        <v>798620</v>
      </c>
      <c r="AD19" s="27">
        <v>1072360</v>
      </c>
      <c r="AE19" s="27">
        <v>1307402</v>
      </c>
      <c r="AF19" s="27">
        <v>1532498</v>
      </c>
      <c r="AG19" s="27">
        <v>1476572</v>
      </c>
      <c r="AH19" s="27">
        <v>1485267</v>
      </c>
      <c r="AI19" s="28">
        <v>8028249.7199999997</v>
      </c>
      <c r="AJ19" s="27"/>
      <c r="AK19" s="27"/>
      <c r="AL19" s="27"/>
      <c r="AM19" s="27">
        <v>555403.93000000005</v>
      </c>
      <c r="AN19" s="27">
        <v>939552.94533130759</v>
      </c>
      <c r="AO19" s="27">
        <v>1261600.005578975</v>
      </c>
      <c r="AP19" s="27">
        <v>1538120.0068017859</v>
      </c>
      <c r="AQ19" s="27">
        <v>1802938.8315022644</v>
      </c>
      <c r="AR19" s="27">
        <v>1737143.537093661</v>
      </c>
      <c r="AS19" s="27">
        <v>1610240.7854591431</v>
      </c>
      <c r="AT19" s="27">
        <v>9445000.0417671371</v>
      </c>
    </row>
    <row r="20" spans="1:46" s="29" customFormat="1" ht="11.25" customHeight="1" x14ac:dyDescent="0.35">
      <c r="A20" s="18" t="str">
        <f t="shared" si="8"/>
        <v>1.1.1.5.2</v>
      </c>
      <c r="B20" s="30">
        <v>1</v>
      </c>
      <c r="C20" s="31" t="s">
        <v>21</v>
      </c>
      <c r="D20" s="32" t="s">
        <v>22</v>
      </c>
      <c r="E20" s="30" t="s">
        <v>23</v>
      </c>
      <c r="F20" s="32" t="s">
        <v>24</v>
      </c>
      <c r="G20" s="30" t="s">
        <v>35</v>
      </c>
      <c r="H20" s="32" t="s">
        <v>36</v>
      </c>
      <c r="I20" s="22">
        <v>2</v>
      </c>
      <c r="J20" s="23">
        <v>20114979</v>
      </c>
      <c r="K20" s="24">
        <v>23132225.849999998</v>
      </c>
      <c r="L20" s="23">
        <v>3017246.8499999978</v>
      </c>
      <c r="M20" s="33" t="s">
        <v>28</v>
      </c>
      <c r="N20" s="26" t="s">
        <v>16</v>
      </c>
      <c r="O20" s="27">
        <v>0</v>
      </c>
      <c r="P20" s="27">
        <v>42500</v>
      </c>
      <c r="Q20" s="27">
        <v>42500</v>
      </c>
      <c r="R20" s="27">
        <v>92438</v>
      </c>
      <c r="S20" s="27">
        <v>0</v>
      </c>
      <c r="T20" s="27">
        <v>66864.75</v>
      </c>
      <c r="U20" s="27">
        <v>0</v>
      </c>
      <c r="V20" s="27">
        <v>0</v>
      </c>
      <c r="W20" s="27">
        <v>280890</v>
      </c>
      <c r="X20" s="27">
        <v>57375</v>
      </c>
      <c r="Y20" s="27">
        <v>0</v>
      </c>
      <c r="Z20" s="27">
        <v>82699.5</v>
      </c>
      <c r="AA20" s="27">
        <v>63750</v>
      </c>
      <c r="AB20" s="27">
        <v>47813</v>
      </c>
      <c r="AC20" s="28">
        <v>734330.25</v>
      </c>
      <c r="AD20" s="27">
        <v>2891560</v>
      </c>
      <c r="AE20" s="27">
        <v>4310182.9849999994</v>
      </c>
      <c r="AF20" s="27">
        <v>4508722.9849999994</v>
      </c>
      <c r="AG20" s="27">
        <v>4359018.9849999994</v>
      </c>
      <c r="AH20" s="27">
        <v>3268663.7949999999</v>
      </c>
      <c r="AI20" s="28">
        <v>20114979</v>
      </c>
      <c r="AJ20" s="27"/>
      <c r="AK20" s="27"/>
      <c r="AL20" s="27"/>
      <c r="AM20" s="27">
        <v>50000</v>
      </c>
      <c r="AN20" s="27">
        <v>863917.94499683892</v>
      </c>
      <c r="AO20" s="27">
        <v>3401835.3091610479</v>
      </c>
      <c r="AP20" s="27">
        <v>5070803.5341885211</v>
      </c>
      <c r="AQ20" s="27">
        <v>5304380.0058096647</v>
      </c>
      <c r="AR20" s="27">
        <v>5128257.6520896507</v>
      </c>
      <c r="AS20" s="27">
        <v>3845486.8346523498</v>
      </c>
      <c r="AT20" s="27">
        <v>23664681.280898072</v>
      </c>
    </row>
    <row r="21" spans="1:46" s="29" customFormat="1" ht="11.25" customHeight="1" x14ac:dyDescent="0.35">
      <c r="A21" s="18" t="str">
        <f t="shared" si="8"/>
        <v>1.1.1.5.3</v>
      </c>
      <c r="B21" s="30">
        <v>1</v>
      </c>
      <c r="C21" s="31" t="s">
        <v>21</v>
      </c>
      <c r="D21" s="32" t="s">
        <v>22</v>
      </c>
      <c r="E21" s="30" t="s">
        <v>23</v>
      </c>
      <c r="F21" s="32" t="s">
        <v>24</v>
      </c>
      <c r="G21" s="30" t="s">
        <v>35</v>
      </c>
      <c r="H21" s="32" t="s">
        <v>36</v>
      </c>
      <c r="I21" s="22">
        <v>3</v>
      </c>
      <c r="J21" s="23">
        <v>13413000</v>
      </c>
      <c r="K21" s="24">
        <v>15424949.999999998</v>
      </c>
      <c r="L21" s="23">
        <v>2011949.9999999981</v>
      </c>
      <c r="M21" s="33" t="s">
        <v>28</v>
      </c>
      <c r="N21" s="26" t="s">
        <v>16</v>
      </c>
      <c r="O21" s="27">
        <v>0</v>
      </c>
      <c r="P21" s="27">
        <v>0</v>
      </c>
      <c r="Q21" s="27">
        <v>0</v>
      </c>
      <c r="R21" s="27">
        <v>0</v>
      </c>
      <c r="S21" s="27">
        <v>0</v>
      </c>
      <c r="T21" s="27">
        <v>0</v>
      </c>
      <c r="U21" s="27">
        <v>0</v>
      </c>
      <c r="V21" s="27">
        <v>0</v>
      </c>
      <c r="W21" s="27">
        <v>0</v>
      </c>
      <c r="X21" s="27">
        <v>1341300</v>
      </c>
      <c r="Y21" s="27">
        <v>0</v>
      </c>
      <c r="Z21" s="27">
        <v>0</v>
      </c>
      <c r="AA21" s="27">
        <v>0</v>
      </c>
      <c r="AB21" s="27">
        <v>0</v>
      </c>
      <c r="AC21" s="28">
        <v>1341300</v>
      </c>
      <c r="AD21" s="27">
        <v>3135288.75</v>
      </c>
      <c r="AE21" s="27">
        <v>3135288.75</v>
      </c>
      <c r="AF21" s="27">
        <v>3135288.75</v>
      </c>
      <c r="AG21" s="27">
        <v>1626326.25</v>
      </c>
      <c r="AH21" s="27">
        <v>1039507.5</v>
      </c>
      <c r="AI21" s="28">
        <v>13413000</v>
      </c>
      <c r="AJ21" s="27"/>
      <c r="AK21" s="27"/>
      <c r="AL21" s="27"/>
      <c r="AM21" s="27">
        <v>0</v>
      </c>
      <c r="AN21" s="27">
        <v>1578000.0069781409</v>
      </c>
      <c r="AO21" s="27">
        <v>3688575.0163114048</v>
      </c>
      <c r="AP21" s="27">
        <v>3688575.0163114048</v>
      </c>
      <c r="AQ21" s="27">
        <v>3688575.0163114048</v>
      </c>
      <c r="AR21" s="27">
        <v>1913325.008460996</v>
      </c>
      <c r="AS21" s="27">
        <v>1222950.0054080593</v>
      </c>
      <c r="AT21" s="27">
        <v>15780000.069781411</v>
      </c>
    </row>
    <row r="22" spans="1:46" s="29" customFormat="1" ht="11.25" customHeight="1" x14ac:dyDescent="0.35">
      <c r="A22" s="18" t="str">
        <f t="shared" si="8"/>
        <v>1.1.1.6._</v>
      </c>
      <c r="B22" s="30">
        <v>1</v>
      </c>
      <c r="C22" s="31" t="s">
        <v>21</v>
      </c>
      <c r="D22" s="32" t="s">
        <v>22</v>
      </c>
      <c r="E22" s="30" t="s">
        <v>23</v>
      </c>
      <c r="F22" s="32" t="s">
        <v>24</v>
      </c>
      <c r="G22" s="30" t="s">
        <v>37</v>
      </c>
      <c r="H22" s="32" t="s">
        <v>38</v>
      </c>
      <c r="I22" s="22" t="s">
        <v>27</v>
      </c>
      <c r="J22" s="23">
        <v>18487501</v>
      </c>
      <c r="K22" s="24">
        <v>21260626.149999999</v>
      </c>
      <c r="L22" s="23">
        <v>2773125.1499999985</v>
      </c>
      <c r="M22" s="33" t="s">
        <v>28</v>
      </c>
      <c r="N22" s="26" t="s">
        <v>16</v>
      </c>
      <c r="O22" s="27">
        <v>0</v>
      </c>
      <c r="P22" s="27">
        <v>0</v>
      </c>
      <c r="Q22" s="27">
        <v>0</v>
      </c>
      <c r="R22" s="27">
        <v>0</v>
      </c>
      <c r="S22" s="27">
        <v>0</v>
      </c>
      <c r="T22" s="27">
        <v>0</v>
      </c>
      <c r="U22" s="27">
        <v>0</v>
      </c>
      <c r="V22" s="27">
        <v>0</v>
      </c>
      <c r="W22" s="27">
        <v>0</v>
      </c>
      <c r="X22" s="27">
        <v>0</v>
      </c>
      <c r="Y22" s="27">
        <v>0</v>
      </c>
      <c r="Z22" s="27">
        <v>0</v>
      </c>
      <c r="AA22" s="27">
        <v>0</v>
      </c>
      <c r="AB22" s="27">
        <v>0</v>
      </c>
      <c r="AC22" s="28">
        <v>0</v>
      </c>
      <c r="AD22" s="27">
        <v>2975048</v>
      </c>
      <c r="AE22" s="27">
        <v>4052307</v>
      </c>
      <c r="AF22" s="27">
        <v>1758963</v>
      </c>
      <c r="AG22" s="27">
        <v>4511935</v>
      </c>
      <c r="AH22" s="27">
        <v>5189248</v>
      </c>
      <c r="AI22" s="28">
        <v>18487501</v>
      </c>
      <c r="AJ22" s="27"/>
      <c r="AK22" s="27"/>
      <c r="AL22" s="27"/>
      <c r="AM22" s="27">
        <v>0</v>
      </c>
      <c r="AN22" s="27">
        <v>0</v>
      </c>
      <c r="AO22" s="27">
        <v>3500056.4705882352</v>
      </c>
      <c r="AP22" s="27">
        <v>4767420</v>
      </c>
      <c r="AQ22" s="27">
        <v>2069368.2352941178</v>
      </c>
      <c r="AR22" s="27">
        <v>5308158.823529412</v>
      </c>
      <c r="AS22" s="27">
        <v>6104997.6470588241</v>
      </c>
      <c r="AT22" s="27">
        <v>21750001.176470593</v>
      </c>
    </row>
    <row r="23" spans="1:46" s="29" customFormat="1" ht="11.25" customHeight="1" x14ac:dyDescent="0.35">
      <c r="A23" s="18" t="str">
        <f t="shared" si="8"/>
        <v>1.1.1.7._</v>
      </c>
      <c r="B23" s="30">
        <v>1</v>
      </c>
      <c r="C23" s="31" t="s">
        <v>21</v>
      </c>
      <c r="D23" s="32" t="s">
        <v>22</v>
      </c>
      <c r="E23" s="30" t="s">
        <v>23</v>
      </c>
      <c r="F23" s="32" t="s">
        <v>24</v>
      </c>
      <c r="G23" s="30" t="s">
        <v>39</v>
      </c>
      <c r="H23" s="32" t="s">
        <v>40</v>
      </c>
      <c r="I23" s="22" t="s">
        <v>27</v>
      </c>
      <c r="J23" s="23">
        <v>14025000</v>
      </c>
      <c r="K23" s="24">
        <v>16128749.999999998</v>
      </c>
      <c r="L23" s="23">
        <v>2103749.9999999981</v>
      </c>
      <c r="M23" s="33" t="s">
        <v>28</v>
      </c>
      <c r="N23" s="26" t="s">
        <v>16</v>
      </c>
      <c r="O23" s="27">
        <v>0</v>
      </c>
      <c r="P23" s="27">
        <v>0</v>
      </c>
      <c r="Q23" s="27">
        <v>0</v>
      </c>
      <c r="R23" s="27">
        <v>0</v>
      </c>
      <c r="S23" s="27">
        <v>0</v>
      </c>
      <c r="T23" s="27">
        <v>0</v>
      </c>
      <c r="U23" s="27">
        <v>0</v>
      </c>
      <c r="V23" s="27">
        <v>0</v>
      </c>
      <c r="W23" s="27">
        <v>0</v>
      </c>
      <c r="X23" s="27">
        <v>0</v>
      </c>
      <c r="Y23" s="27">
        <v>0</v>
      </c>
      <c r="Z23" s="27">
        <v>0</v>
      </c>
      <c r="AA23" s="27">
        <v>0</v>
      </c>
      <c r="AB23" s="27">
        <v>236258</v>
      </c>
      <c r="AC23" s="28">
        <v>236258</v>
      </c>
      <c r="AD23" s="27">
        <v>4148435</v>
      </c>
      <c r="AE23" s="27">
        <v>4849686</v>
      </c>
      <c r="AF23" s="27">
        <v>3447185</v>
      </c>
      <c r="AG23" s="27">
        <v>1343436</v>
      </c>
      <c r="AH23" s="27">
        <v>0</v>
      </c>
      <c r="AI23" s="28">
        <v>14025000</v>
      </c>
      <c r="AJ23" s="27"/>
      <c r="AK23" s="27"/>
      <c r="AL23" s="27"/>
      <c r="AM23" s="27">
        <v>0</v>
      </c>
      <c r="AN23" s="27">
        <v>277950.58823529416</v>
      </c>
      <c r="AO23" s="27">
        <v>4880511.7647058824</v>
      </c>
      <c r="AP23" s="27">
        <v>5705512.9411764704</v>
      </c>
      <c r="AQ23" s="27">
        <v>4055511.7647058824</v>
      </c>
      <c r="AR23" s="27">
        <v>1580512.9411764706</v>
      </c>
      <c r="AS23" s="27">
        <v>0</v>
      </c>
      <c r="AT23" s="27">
        <v>16500000</v>
      </c>
    </row>
    <row r="24" spans="1:46" s="29" customFormat="1" ht="11.25" customHeight="1" x14ac:dyDescent="0.35">
      <c r="A24" s="18" t="str">
        <f t="shared" si="8"/>
        <v>1.1.1.8._</v>
      </c>
      <c r="B24" s="30">
        <v>1</v>
      </c>
      <c r="C24" s="31" t="s">
        <v>21</v>
      </c>
      <c r="D24" s="32" t="s">
        <v>22</v>
      </c>
      <c r="E24" s="30" t="s">
        <v>23</v>
      </c>
      <c r="F24" s="32" t="s">
        <v>24</v>
      </c>
      <c r="G24" s="30" t="s">
        <v>41</v>
      </c>
      <c r="H24" s="32" t="s">
        <v>42</v>
      </c>
      <c r="I24" s="22" t="s">
        <v>27</v>
      </c>
      <c r="J24" s="23">
        <v>16269000</v>
      </c>
      <c r="K24" s="24">
        <v>18709350</v>
      </c>
      <c r="L24" s="23">
        <v>2440350</v>
      </c>
      <c r="M24" s="33" t="s">
        <v>28</v>
      </c>
      <c r="N24" s="26" t="s">
        <v>16</v>
      </c>
      <c r="O24" s="27">
        <v>0</v>
      </c>
      <c r="P24" s="27">
        <v>0</v>
      </c>
      <c r="Q24" s="27">
        <v>0</v>
      </c>
      <c r="R24" s="27">
        <v>0</v>
      </c>
      <c r="S24" s="27">
        <v>0</v>
      </c>
      <c r="T24" s="27">
        <v>200000</v>
      </c>
      <c r="U24" s="27">
        <v>0</v>
      </c>
      <c r="V24" s="27">
        <v>500000</v>
      </c>
      <c r="W24" s="27">
        <v>0</v>
      </c>
      <c r="X24" s="27">
        <v>0</v>
      </c>
      <c r="Y24" s="27">
        <v>0</v>
      </c>
      <c r="Z24" s="27">
        <v>500000</v>
      </c>
      <c r="AA24" s="27">
        <v>0</v>
      </c>
      <c r="AB24" s="27">
        <v>400000</v>
      </c>
      <c r="AC24" s="28">
        <v>1600000</v>
      </c>
      <c r="AD24" s="27">
        <v>2621584</v>
      </c>
      <c r="AE24" s="27">
        <v>4142604</v>
      </c>
      <c r="AF24" s="27">
        <v>4056222</v>
      </c>
      <c r="AG24" s="27">
        <v>3066636.7142997021</v>
      </c>
      <c r="AH24" s="27">
        <v>781953.32722859888</v>
      </c>
      <c r="AI24" s="28">
        <v>16269000.041528299</v>
      </c>
      <c r="AJ24" s="27"/>
      <c r="AK24" s="27"/>
      <c r="AL24" s="27"/>
      <c r="AM24" s="27">
        <v>0</v>
      </c>
      <c r="AN24" s="27">
        <v>1882352.9411764706</v>
      </c>
      <c r="AO24" s="27">
        <v>3084216.4705882352</v>
      </c>
      <c r="AP24" s="27">
        <v>4873651.7647058824</v>
      </c>
      <c r="AQ24" s="27">
        <v>4772025.8823529417</v>
      </c>
      <c r="AR24" s="27">
        <v>3607807.8991761203</v>
      </c>
      <c r="AS24" s="27">
        <v>919945.04200034961</v>
      </c>
      <c r="AT24" s="27">
        <v>19140000</v>
      </c>
    </row>
    <row r="25" spans="1:46" s="29" customFormat="1" ht="11.25" customHeight="1" x14ac:dyDescent="0.35">
      <c r="A25" s="18" t="str">
        <f t="shared" si="8"/>
        <v>1.1.1.9._</v>
      </c>
      <c r="B25" s="30">
        <v>1</v>
      </c>
      <c r="C25" s="31" t="s">
        <v>21</v>
      </c>
      <c r="D25" s="32" t="s">
        <v>22</v>
      </c>
      <c r="E25" s="30" t="s">
        <v>23</v>
      </c>
      <c r="F25" s="32" t="s">
        <v>24</v>
      </c>
      <c r="G25" s="30" t="s">
        <v>43</v>
      </c>
      <c r="H25" s="32" t="s">
        <v>44</v>
      </c>
      <c r="I25" s="22" t="s">
        <v>27</v>
      </c>
      <c r="J25" s="23">
        <v>43256500</v>
      </c>
      <c r="K25" s="24">
        <v>49744974.999999993</v>
      </c>
      <c r="L25" s="23">
        <v>6488474.9999999925</v>
      </c>
      <c r="M25" s="33" t="s">
        <v>28</v>
      </c>
      <c r="N25" s="26" t="s">
        <v>16</v>
      </c>
      <c r="O25" s="27">
        <v>0</v>
      </c>
      <c r="P25" s="27">
        <v>208815.56</v>
      </c>
      <c r="Q25" s="27">
        <v>0</v>
      </c>
      <c r="R25" s="27">
        <v>0</v>
      </c>
      <c r="S25" s="27">
        <v>0</v>
      </c>
      <c r="T25" s="27">
        <v>0</v>
      </c>
      <c r="U25" s="27">
        <v>0</v>
      </c>
      <c r="V25" s="27">
        <v>0</v>
      </c>
      <c r="W25" s="27">
        <v>0</v>
      </c>
      <c r="X25" s="27">
        <v>0</v>
      </c>
      <c r="Y25" s="27">
        <v>284811</v>
      </c>
      <c r="Z25" s="27">
        <v>0</v>
      </c>
      <c r="AA25" s="27">
        <v>0</v>
      </c>
      <c r="AB25" s="27">
        <v>0</v>
      </c>
      <c r="AC25" s="28">
        <v>284811</v>
      </c>
      <c r="AD25" s="27">
        <v>5639083</v>
      </c>
      <c r="AE25" s="27">
        <v>9610226</v>
      </c>
      <c r="AF25" s="27">
        <v>9618643</v>
      </c>
      <c r="AG25" s="27">
        <v>11260844</v>
      </c>
      <c r="AH25" s="27">
        <v>6634077</v>
      </c>
      <c r="AI25" s="28">
        <v>43256499.560000002</v>
      </c>
      <c r="AJ25" s="27"/>
      <c r="AK25" s="27"/>
      <c r="AL25" s="27"/>
      <c r="AM25" s="27">
        <v>441100.98</v>
      </c>
      <c r="AN25" s="27">
        <v>335071.76470588235</v>
      </c>
      <c r="AO25" s="27">
        <v>6634215.2941176472</v>
      </c>
      <c r="AP25" s="27">
        <v>11306148.235294119</v>
      </c>
      <c r="AQ25" s="27">
        <v>11316050.588235294</v>
      </c>
      <c r="AR25" s="27">
        <v>13248051.764705883</v>
      </c>
      <c r="AS25" s="27">
        <v>7609361.3729411736</v>
      </c>
      <c r="AT25" s="27">
        <v>50890000</v>
      </c>
    </row>
    <row r="26" spans="1:46" s="29" customFormat="1" ht="11.25" customHeight="1" x14ac:dyDescent="0.35">
      <c r="A26" s="18" t="str">
        <f t="shared" si="8"/>
        <v>1.1.2.1._</v>
      </c>
      <c r="B26" s="30">
        <v>1</v>
      </c>
      <c r="C26" s="31" t="s">
        <v>21</v>
      </c>
      <c r="D26" s="32" t="s">
        <v>22</v>
      </c>
      <c r="E26" s="30" t="s">
        <v>45</v>
      </c>
      <c r="F26" s="32" t="s">
        <v>46</v>
      </c>
      <c r="G26" s="30" t="s">
        <v>47</v>
      </c>
      <c r="H26" s="32" t="s">
        <v>48</v>
      </c>
      <c r="I26" s="22" t="s">
        <v>27</v>
      </c>
      <c r="J26" s="23">
        <v>12502007</v>
      </c>
      <c r="K26" s="24">
        <v>14377308.049999999</v>
      </c>
      <c r="L26" s="23">
        <v>1875301.0499999989</v>
      </c>
      <c r="M26" s="33" t="s">
        <v>28</v>
      </c>
      <c r="N26" s="26" t="s">
        <v>16</v>
      </c>
      <c r="O26" s="27">
        <v>0</v>
      </c>
      <c r="P26" s="27">
        <v>0</v>
      </c>
      <c r="Q26" s="27">
        <v>0</v>
      </c>
      <c r="R26" s="27">
        <v>0</v>
      </c>
      <c r="S26" s="27">
        <v>0</v>
      </c>
      <c r="T26" s="27">
        <v>0</v>
      </c>
      <c r="U26" s="27">
        <v>0</v>
      </c>
      <c r="V26" s="27">
        <v>0</v>
      </c>
      <c r="W26" s="27">
        <v>0</v>
      </c>
      <c r="X26" s="27">
        <v>0</v>
      </c>
      <c r="Y26" s="27">
        <v>0</v>
      </c>
      <c r="Z26" s="27">
        <v>0</v>
      </c>
      <c r="AA26" s="27">
        <v>0</v>
      </c>
      <c r="AB26" s="27">
        <v>0</v>
      </c>
      <c r="AC26" s="28">
        <v>0</v>
      </c>
      <c r="AD26" s="27">
        <v>3125501.75</v>
      </c>
      <c r="AE26" s="27">
        <v>3125501.75</v>
      </c>
      <c r="AF26" s="27">
        <v>3125501.75</v>
      </c>
      <c r="AG26" s="27">
        <v>2250361.2599999998</v>
      </c>
      <c r="AH26" s="27">
        <v>875140.49000000011</v>
      </c>
      <c r="AI26" s="28">
        <v>12502007</v>
      </c>
      <c r="AJ26" s="27"/>
      <c r="AK26" s="27"/>
      <c r="AL26" s="27"/>
      <c r="AM26" s="27">
        <v>0</v>
      </c>
      <c r="AN26" s="27">
        <v>0</v>
      </c>
      <c r="AO26" s="27">
        <v>3677060.8823529412</v>
      </c>
      <c r="AP26" s="27">
        <v>3677060.8823529412</v>
      </c>
      <c r="AQ26" s="27">
        <v>3677060.8823529412</v>
      </c>
      <c r="AR26" s="27">
        <v>2647483.8352941177</v>
      </c>
      <c r="AS26" s="27">
        <v>1029577.0470588236</v>
      </c>
      <c r="AT26" s="27">
        <v>14708243.529411767</v>
      </c>
    </row>
    <row r="27" spans="1:46" s="29" customFormat="1" ht="11.25" customHeight="1" x14ac:dyDescent="0.35">
      <c r="A27" s="18" t="str">
        <f t="shared" si="8"/>
        <v>1.1.2.2._</v>
      </c>
      <c r="B27" s="30">
        <v>1</v>
      </c>
      <c r="C27" s="31" t="s">
        <v>21</v>
      </c>
      <c r="D27" s="32" t="s">
        <v>22</v>
      </c>
      <c r="E27" s="30" t="s">
        <v>45</v>
      </c>
      <c r="F27" s="32" t="s">
        <v>46</v>
      </c>
      <c r="G27" s="30" t="s">
        <v>49</v>
      </c>
      <c r="H27" s="32" t="s">
        <v>50</v>
      </c>
      <c r="I27" s="22" t="s">
        <v>27</v>
      </c>
      <c r="J27" s="23">
        <v>0</v>
      </c>
      <c r="K27" s="24">
        <v>0</v>
      </c>
      <c r="L27" s="23">
        <v>0</v>
      </c>
      <c r="M27" s="33" t="s">
        <v>51</v>
      </c>
      <c r="N27" s="26" t="s">
        <v>16</v>
      </c>
      <c r="O27" s="27">
        <v>0</v>
      </c>
      <c r="P27" s="27">
        <v>0</v>
      </c>
      <c r="Q27" s="27">
        <v>0</v>
      </c>
      <c r="R27" s="27">
        <v>0</v>
      </c>
      <c r="S27" s="27">
        <v>0</v>
      </c>
      <c r="T27" s="27">
        <v>0</v>
      </c>
      <c r="U27" s="27">
        <v>0</v>
      </c>
      <c r="V27" s="27">
        <v>0</v>
      </c>
      <c r="W27" s="27">
        <v>0</v>
      </c>
      <c r="X27" s="27">
        <v>0</v>
      </c>
      <c r="Y27" s="27">
        <v>0</v>
      </c>
      <c r="Z27" s="27">
        <v>0</v>
      </c>
      <c r="AA27" s="27">
        <v>0</v>
      </c>
      <c r="AB27" s="27">
        <v>0</v>
      </c>
      <c r="AC27" s="28">
        <v>0</v>
      </c>
      <c r="AD27" s="27">
        <v>0</v>
      </c>
      <c r="AE27" s="27">
        <v>0</v>
      </c>
      <c r="AF27" s="27">
        <v>0</v>
      </c>
      <c r="AG27" s="27">
        <v>0</v>
      </c>
      <c r="AH27" s="27">
        <v>0</v>
      </c>
      <c r="AI27" s="28">
        <v>0</v>
      </c>
      <c r="AJ27" s="27"/>
      <c r="AK27" s="27"/>
      <c r="AL27" s="27"/>
      <c r="AM27" s="27">
        <v>0</v>
      </c>
      <c r="AN27" s="27">
        <v>0</v>
      </c>
      <c r="AO27" s="27">
        <v>0</v>
      </c>
      <c r="AP27" s="27">
        <v>0</v>
      </c>
      <c r="AQ27" s="27">
        <v>0</v>
      </c>
      <c r="AR27" s="27">
        <v>0</v>
      </c>
      <c r="AS27" s="27">
        <v>0</v>
      </c>
      <c r="AT27" s="27">
        <v>0</v>
      </c>
    </row>
    <row r="28" spans="1:46" s="29" customFormat="1" ht="11.25" customHeight="1" x14ac:dyDescent="0.35">
      <c r="A28" s="18" t="str">
        <f t="shared" si="8"/>
        <v>1.2.1.1.1</v>
      </c>
      <c r="B28" s="30">
        <v>1</v>
      </c>
      <c r="C28" s="31" t="s">
        <v>52</v>
      </c>
      <c r="D28" s="32" t="s">
        <v>53</v>
      </c>
      <c r="E28" s="30" t="s">
        <v>54</v>
      </c>
      <c r="F28" s="32" t="s">
        <v>55</v>
      </c>
      <c r="G28" s="30" t="s">
        <v>56</v>
      </c>
      <c r="H28" s="32" t="s">
        <v>57</v>
      </c>
      <c r="I28" s="22">
        <v>1</v>
      </c>
      <c r="J28" s="23">
        <v>5633633</v>
      </c>
      <c r="K28" s="24">
        <v>6478677.9499999993</v>
      </c>
      <c r="L28" s="23">
        <v>845044.94999999925</v>
      </c>
      <c r="M28" s="33" t="s">
        <v>51</v>
      </c>
      <c r="N28" s="26" t="s">
        <v>16</v>
      </c>
      <c r="O28" s="27">
        <v>0</v>
      </c>
      <c r="P28" s="27">
        <v>0</v>
      </c>
      <c r="Q28" s="27">
        <v>0</v>
      </c>
      <c r="R28" s="27">
        <v>0</v>
      </c>
      <c r="S28" s="27">
        <v>0</v>
      </c>
      <c r="T28" s="27">
        <v>0</v>
      </c>
      <c r="U28" s="27">
        <v>0</v>
      </c>
      <c r="V28" s="27">
        <v>0</v>
      </c>
      <c r="W28" s="27">
        <v>0</v>
      </c>
      <c r="X28" s="27">
        <v>0</v>
      </c>
      <c r="Y28" s="27">
        <v>0</v>
      </c>
      <c r="Z28" s="27">
        <v>845044.95</v>
      </c>
      <c r="AA28" s="27">
        <v>0</v>
      </c>
      <c r="AB28" s="27">
        <v>0</v>
      </c>
      <c r="AC28" s="28">
        <v>845044.95</v>
      </c>
      <c r="AD28" s="27">
        <v>1126726.6000000001</v>
      </c>
      <c r="AE28" s="27">
        <v>1408408.25</v>
      </c>
      <c r="AF28" s="27">
        <v>1126726.6000000001</v>
      </c>
      <c r="AG28" s="27">
        <v>563363.30000000005</v>
      </c>
      <c r="AH28" s="27">
        <v>563363.30000000005</v>
      </c>
      <c r="AI28" s="28">
        <v>5633633</v>
      </c>
      <c r="AJ28" s="27"/>
      <c r="AK28" s="27"/>
      <c r="AL28" s="27"/>
      <c r="AM28" s="27">
        <v>0</v>
      </c>
      <c r="AN28" s="27">
        <v>994170.5294117647</v>
      </c>
      <c r="AO28" s="27">
        <v>1325560.705882353</v>
      </c>
      <c r="AP28" s="27">
        <v>1656950.8823529412</v>
      </c>
      <c r="AQ28" s="27">
        <v>1325560.705882353</v>
      </c>
      <c r="AR28" s="27">
        <v>662780.3529411765</v>
      </c>
      <c r="AS28" s="27">
        <v>662780.35294117592</v>
      </c>
      <c r="AT28" s="27">
        <v>6627803.5294117648</v>
      </c>
    </row>
    <row r="29" spans="1:46" s="29" customFormat="1" ht="11.25" customHeight="1" x14ac:dyDescent="0.35">
      <c r="A29" s="18" t="str">
        <f t="shared" si="8"/>
        <v>1.2.1.1.2</v>
      </c>
      <c r="B29" s="30">
        <v>1</v>
      </c>
      <c r="C29" s="31" t="s">
        <v>52</v>
      </c>
      <c r="D29" s="32" t="s">
        <v>53</v>
      </c>
      <c r="E29" s="30" t="s">
        <v>54</v>
      </c>
      <c r="F29" s="32" t="s">
        <v>55</v>
      </c>
      <c r="G29" s="30" t="s">
        <v>56</v>
      </c>
      <c r="H29" s="32" t="s">
        <v>57</v>
      </c>
      <c r="I29" s="22">
        <v>2</v>
      </c>
      <c r="J29" s="23">
        <v>8312810</v>
      </c>
      <c r="K29" s="24">
        <v>9559731.5</v>
      </c>
      <c r="L29" s="23">
        <v>1246921.5</v>
      </c>
      <c r="M29" s="33" t="s">
        <v>51</v>
      </c>
      <c r="N29" s="26" t="s">
        <v>16</v>
      </c>
      <c r="O29" s="27">
        <v>0</v>
      </c>
      <c r="P29" s="27">
        <v>0</v>
      </c>
      <c r="Q29" s="27">
        <v>0</v>
      </c>
      <c r="R29" s="27">
        <v>0</v>
      </c>
      <c r="S29" s="27">
        <v>0</v>
      </c>
      <c r="T29" s="27">
        <v>0</v>
      </c>
      <c r="U29" s="27">
        <v>0</v>
      </c>
      <c r="V29" s="27">
        <v>0</v>
      </c>
      <c r="W29" s="27">
        <v>0</v>
      </c>
      <c r="X29" s="27">
        <v>0</v>
      </c>
      <c r="Y29" s="27">
        <v>0</v>
      </c>
      <c r="Z29" s="27">
        <v>0</v>
      </c>
      <c r="AA29" s="27">
        <v>277094</v>
      </c>
      <c r="AB29" s="27">
        <v>277094</v>
      </c>
      <c r="AC29" s="28">
        <v>554188</v>
      </c>
      <c r="AD29" s="27">
        <v>1939656</v>
      </c>
      <c r="AE29" s="27">
        <v>1939656</v>
      </c>
      <c r="AF29" s="27">
        <v>1524015</v>
      </c>
      <c r="AG29" s="27">
        <v>1524014</v>
      </c>
      <c r="AH29" s="27">
        <v>831281</v>
      </c>
      <c r="AI29" s="28">
        <v>8312810</v>
      </c>
      <c r="AJ29" s="27"/>
      <c r="AK29" s="27"/>
      <c r="AL29" s="27"/>
      <c r="AM29" s="27">
        <v>0</v>
      </c>
      <c r="AN29" s="27">
        <v>635549.06950694055</v>
      </c>
      <c r="AO29" s="27">
        <v>2224419.4496516604</v>
      </c>
      <c r="AP29" s="27">
        <v>2224419.4496516604</v>
      </c>
      <c r="AQ29" s="27">
        <v>1747757.6475214548</v>
      </c>
      <c r="AR29" s="27">
        <v>1747756.5007101391</v>
      </c>
      <c r="AS29" s="27">
        <v>953322.45744909497</v>
      </c>
      <c r="AT29" s="27">
        <v>9533224.5744909514</v>
      </c>
    </row>
    <row r="30" spans="1:46" s="29" customFormat="1" ht="11.25" customHeight="1" x14ac:dyDescent="0.35">
      <c r="A30" s="18" t="str">
        <f t="shared" si="8"/>
        <v>1.2.1.1.3</v>
      </c>
      <c r="B30" s="30">
        <v>1</v>
      </c>
      <c r="C30" s="31" t="s">
        <v>52</v>
      </c>
      <c r="D30" s="32" t="s">
        <v>53</v>
      </c>
      <c r="E30" s="30" t="s">
        <v>54</v>
      </c>
      <c r="F30" s="32" t="s">
        <v>55</v>
      </c>
      <c r="G30" s="30" t="s">
        <v>56</v>
      </c>
      <c r="H30" s="32" t="s">
        <v>57</v>
      </c>
      <c r="I30" s="22">
        <v>3</v>
      </c>
      <c r="J30" s="23">
        <v>24960674</v>
      </c>
      <c r="K30" s="24">
        <v>28704775.099999998</v>
      </c>
      <c r="L30" s="23">
        <v>3744101.0999999978</v>
      </c>
      <c r="M30" s="33" t="s">
        <v>51</v>
      </c>
      <c r="N30" s="26" t="s">
        <v>16</v>
      </c>
      <c r="O30" s="27">
        <v>0</v>
      </c>
      <c r="P30" s="27">
        <v>0</v>
      </c>
      <c r="Q30" s="27">
        <v>0</v>
      </c>
      <c r="R30" s="27">
        <v>0</v>
      </c>
      <c r="S30" s="27">
        <v>0</v>
      </c>
      <c r="T30" s="27">
        <v>0</v>
      </c>
      <c r="U30" s="27">
        <v>0</v>
      </c>
      <c r="V30" s="27">
        <v>0</v>
      </c>
      <c r="W30" s="27">
        <v>0</v>
      </c>
      <c r="X30" s="27">
        <v>0</v>
      </c>
      <c r="Y30" s="27">
        <v>0</v>
      </c>
      <c r="Z30" s="27">
        <v>2496067.1</v>
      </c>
      <c r="AA30" s="27">
        <v>0</v>
      </c>
      <c r="AB30" s="27">
        <v>0</v>
      </c>
      <c r="AC30" s="28">
        <v>2496067.1</v>
      </c>
      <c r="AD30" s="27">
        <v>4992134.2</v>
      </c>
      <c r="AE30" s="27">
        <v>4992134.2</v>
      </c>
      <c r="AF30" s="27">
        <v>6240167.75</v>
      </c>
      <c r="AG30" s="27">
        <v>3744100.65</v>
      </c>
      <c r="AH30" s="27">
        <v>2496067.1</v>
      </c>
      <c r="AI30" s="28">
        <v>24960671</v>
      </c>
      <c r="AJ30" s="27"/>
      <c r="AK30" s="27"/>
      <c r="AL30" s="27"/>
      <c r="AM30" s="27">
        <v>0</v>
      </c>
      <c r="AN30" s="27">
        <v>2872726.9770118971</v>
      </c>
      <c r="AO30" s="27">
        <v>5745453.9540237943</v>
      </c>
      <c r="AP30" s="27">
        <v>5745453.9540237943</v>
      </c>
      <c r="AQ30" s="27">
        <v>7181817.4425297426</v>
      </c>
      <c r="AR30" s="27">
        <v>4309090.4655178459</v>
      </c>
      <c r="AS30" s="27">
        <v>2872726.9770118971</v>
      </c>
      <c r="AT30" s="27">
        <v>28727269.77011897</v>
      </c>
    </row>
    <row r="31" spans="1:46" s="29" customFormat="1" ht="11.25" customHeight="1" x14ac:dyDescent="0.35">
      <c r="A31" s="18" t="str">
        <f t="shared" si="8"/>
        <v>1.2.1.2.; 1.2.2.2.; 1.2.3.2.; 1.2.3.3.; 1.2.3.4.; 1.2.3.5._</v>
      </c>
      <c r="B31" s="30">
        <v>1</v>
      </c>
      <c r="C31" s="31" t="s">
        <v>52</v>
      </c>
      <c r="D31" s="32" t="s">
        <v>53</v>
      </c>
      <c r="E31" s="30" t="s">
        <v>58</v>
      </c>
      <c r="F31" s="32" t="s">
        <v>59</v>
      </c>
      <c r="G31" s="34" t="s">
        <v>60</v>
      </c>
      <c r="H31" s="32" t="s">
        <v>59</v>
      </c>
      <c r="I31" s="22" t="s">
        <v>27</v>
      </c>
      <c r="J31" s="23">
        <v>221822402</v>
      </c>
      <c r="K31" s="24">
        <v>255095762.29999998</v>
      </c>
      <c r="L31" s="23">
        <v>33273360.299999982</v>
      </c>
      <c r="M31" s="33" t="s">
        <v>51</v>
      </c>
      <c r="N31" s="26" t="s">
        <v>16</v>
      </c>
      <c r="O31" s="27">
        <v>42994222.299999997</v>
      </c>
      <c r="P31" s="27">
        <v>30471264.609999999</v>
      </c>
      <c r="Q31" s="27">
        <v>0</v>
      </c>
      <c r="R31" s="27">
        <v>18990851</v>
      </c>
      <c r="S31" s="27">
        <v>0</v>
      </c>
      <c r="T31" s="27">
        <v>0</v>
      </c>
      <c r="U31" s="27">
        <v>7225000</v>
      </c>
      <c r="V31" s="27">
        <v>0</v>
      </c>
      <c r="W31" s="27">
        <v>0</v>
      </c>
      <c r="X31" s="27">
        <v>0</v>
      </c>
      <c r="Y31" s="27">
        <v>0</v>
      </c>
      <c r="Z31" s="27">
        <v>0</v>
      </c>
      <c r="AA31" s="27">
        <v>14450000</v>
      </c>
      <c r="AB31" s="27">
        <v>0</v>
      </c>
      <c r="AC31" s="28">
        <v>40665851</v>
      </c>
      <c r="AD31" s="27">
        <v>32486688</v>
      </c>
      <c r="AE31" s="27">
        <v>35036688</v>
      </c>
      <c r="AF31" s="27">
        <v>32994312</v>
      </c>
      <c r="AG31" s="27">
        <v>3586688</v>
      </c>
      <c r="AH31" s="27">
        <v>3586688</v>
      </c>
      <c r="AI31" s="28">
        <v>221822401.91</v>
      </c>
      <c r="AJ31" s="27"/>
      <c r="AK31" s="27"/>
      <c r="AL31" s="27">
        <v>50581438</v>
      </c>
      <c r="AM31" s="27">
        <v>35848546.619999997</v>
      </c>
      <c r="AN31" s="27">
        <v>47495628.886343502</v>
      </c>
      <c r="AO31" s="27">
        <v>37942785.876887925</v>
      </c>
      <c r="AP31" s="27">
        <v>40921055.129391111</v>
      </c>
      <c r="AQ31" s="27">
        <v>38535664.681214467</v>
      </c>
      <c r="AR31" s="27">
        <v>4189067.681851822</v>
      </c>
      <c r="AS31" s="27">
        <v>3563005.0431351662</v>
      </c>
      <c r="AT31" s="27">
        <v>259077191.91882399</v>
      </c>
    </row>
    <row r="32" spans="1:46" s="29" customFormat="1" ht="11.25" customHeight="1" x14ac:dyDescent="0.35">
      <c r="A32" s="18" t="str">
        <f t="shared" si="8"/>
        <v>1.2.1.3._</v>
      </c>
      <c r="B32" s="30">
        <v>1</v>
      </c>
      <c r="C32" s="31" t="s">
        <v>52</v>
      </c>
      <c r="D32" s="32" t="s">
        <v>53</v>
      </c>
      <c r="E32" s="30" t="s">
        <v>54</v>
      </c>
      <c r="F32" s="32" t="s">
        <v>55</v>
      </c>
      <c r="G32" s="30" t="s">
        <v>61</v>
      </c>
      <c r="H32" s="32" t="s">
        <v>62</v>
      </c>
      <c r="I32" s="22" t="s">
        <v>27</v>
      </c>
      <c r="J32" s="23">
        <v>1413178</v>
      </c>
      <c r="K32" s="24">
        <v>1625154.7</v>
      </c>
      <c r="L32" s="23">
        <v>211976.69999999995</v>
      </c>
      <c r="M32" s="33" t="s">
        <v>51</v>
      </c>
      <c r="N32" s="26" t="s">
        <v>16</v>
      </c>
      <c r="O32" s="27">
        <v>0</v>
      </c>
      <c r="P32" s="27">
        <v>0</v>
      </c>
      <c r="Q32" s="27">
        <v>0</v>
      </c>
      <c r="R32" s="27">
        <v>0</v>
      </c>
      <c r="S32" s="27">
        <v>0</v>
      </c>
      <c r="T32" s="27">
        <v>0</v>
      </c>
      <c r="U32" s="27">
        <v>0</v>
      </c>
      <c r="V32" s="27">
        <v>0</v>
      </c>
      <c r="W32" s="27">
        <v>0</v>
      </c>
      <c r="X32" s="27">
        <v>0</v>
      </c>
      <c r="Y32" s="27">
        <v>0</v>
      </c>
      <c r="Z32" s="27">
        <v>0</v>
      </c>
      <c r="AA32" s="27">
        <v>0</v>
      </c>
      <c r="AB32" s="27">
        <v>0</v>
      </c>
      <c r="AC32" s="28">
        <v>0</v>
      </c>
      <c r="AD32" s="27">
        <v>0</v>
      </c>
      <c r="AE32" s="27">
        <v>425000</v>
      </c>
      <c r="AF32" s="27">
        <v>425000</v>
      </c>
      <c r="AG32" s="27">
        <v>425000</v>
      </c>
      <c r="AH32" s="27">
        <v>138178</v>
      </c>
      <c r="AI32" s="28">
        <v>1413178</v>
      </c>
      <c r="AJ32" s="27"/>
      <c r="AK32" s="27"/>
      <c r="AL32" s="27"/>
      <c r="AM32" s="27">
        <v>0</v>
      </c>
      <c r="AN32" s="27">
        <v>0</v>
      </c>
      <c r="AO32" s="27">
        <v>0</v>
      </c>
      <c r="AP32" s="27">
        <v>500000.00000000012</v>
      </c>
      <c r="AQ32" s="27">
        <v>500000.00000000012</v>
      </c>
      <c r="AR32" s="27">
        <v>500000.00000000012</v>
      </c>
      <c r="AS32" s="27">
        <v>162562.3529411765</v>
      </c>
      <c r="AT32" s="27">
        <v>1662562.3529411769</v>
      </c>
    </row>
    <row r="33" spans="1:46" s="29" customFormat="1" ht="11.25" customHeight="1" x14ac:dyDescent="0.35">
      <c r="A33" s="18" t="str">
        <f t="shared" si="8"/>
        <v>1.2.1.4._</v>
      </c>
      <c r="B33" s="30">
        <v>1</v>
      </c>
      <c r="C33" s="31" t="s">
        <v>52</v>
      </c>
      <c r="D33" s="32" t="s">
        <v>53</v>
      </c>
      <c r="E33" s="30" t="s">
        <v>54</v>
      </c>
      <c r="F33" s="32" t="s">
        <v>55</v>
      </c>
      <c r="G33" s="30" t="s">
        <v>63</v>
      </c>
      <c r="H33" s="32" t="s">
        <v>64</v>
      </c>
      <c r="I33" s="22" t="s">
        <v>27</v>
      </c>
      <c r="J33" s="23">
        <v>19811048</v>
      </c>
      <c r="K33" s="24">
        <v>22782705.199999999</v>
      </c>
      <c r="L33" s="23">
        <v>2971657.1999999993</v>
      </c>
      <c r="M33" s="33" t="s">
        <v>51</v>
      </c>
      <c r="N33" s="26" t="s">
        <v>16</v>
      </c>
      <c r="O33" s="27">
        <v>0</v>
      </c>
      <c r="P33" s="27">
        <v>145200.88</v>
      </c>
      <c r="Q33" s="27">
        <v>0</v>
      </c>
      <c r="R33" s="27">
        <v>0</v>
      </c>
      <c r="S33" s="27">
        <v>0</v>
      </c>
      <c r="T33" s="27">
        <v>251089</v>
      </c>
      <c r="U33" s="27">
        <v>0</v>
      </c>
      <c r="V33" s="27">
        <v>0</v>
      </c>
      <c r="W33" s="27">
        <v>0</v>
      </c>
      <c r="X33" s="27">
        <v>0</v>
      </c>
      <c r="Y33" s="27">
        <v>0</v>
      </c>
      <c r="Z33" s="27">
        <v>423555</v>
      </c>
      <c r="AA33" s="27">
        <v>0</v>
      </c>
      <c r="AB33" s="27">
        <v>0</v>
      </c>
      <c r="AC33" s="28">
        <v>674644</v>
      </c>
      <c r="AD33" s="27">
        <v>1561997</v>
      </c>
      <c r="AE33" s="27">
        <v>15823170</v>
      </c>
      <c r="AF33" s="27">
        <v>629640</v>
      </c>
      <c r="AG33" s="27">
        <v>629640</v>
      </c>
      <c r="AH33" s="27">
        <v>484432</v>
      </c>
      <c r="AI33" s="28">
        <v>19948723.879999999</v>
      </c>
      <c r="AJ33" s="27"/>
      <c r="AK33" s="27"/>
      <c r="AL33" s="27"/>
      <c r="AM33" s="27">
        <v>1241528.3799999999</v>
      </c>
      <c r="AN33" s="27">
        <v>793698.82352941169</v>
      </c>
      <c r="AO33" s="27">
        <v>1837643.5294117643</v>
      </c>
      <c r="AP33" s="27">
        <v>18615494.117647056</v>
      </c>
      <c r="AQ33" s="27">
        <v>740752.94117647049</v>
      </c>
      <c r="AR33" s="27">
        <v>77997.502352941781</v>
      </c>
      <c r="AS33" s="27">
        <v>0</v>
      </c>
      <c r="AT33" s="27">
        <v>23307115.294117644</v>
      </c>
    </row>
    <row r="34" spans="1:46" s="29" customFormat="1" ht="11.25" customHeight="1" x14ac:dyDescent="0.35">
      <c r="A34" s="18" t="str">
        <f t="shared" si="8"/>
        <v>1.2.2.1._</v>
      </c>
      <c r="B34" s="30">
        <v>1</v>
      </c>
      <c r="C34" s="31" t="s">
        <v>52</v>
      </c>
      <c r="D34" s="32" t="s">
        <v>53</v>
      </c>
      <c r="E34" s="30" t="s">
        <v>65</v>
      </c>
      <c r="F34" s="32" t="s">
        <v>66</v>
      </c>
      <c r="G34" s="30" t="s">
        <v>67</v>
      </c>
      <c r="H34" s="32" t="s">
        <v>68</v>
      </c>
      <c r="I34" s="22" t="s">
        <v>27</v>
      </c>
      <c r="J34" s="23">
        <v>19769234</v>
      </c>
      <c r="K34" s="24">
        <v>22734619.099999998</v>
      </c>
      <c r="L34" s="23">
        <v>2965385.0999999978</v>
      </c>
      <c r="M34" s="33" t="s">
        <v>51</v>
      </c>
      <c r="N34" s="26" t="s">
        <v>16</v>
      </c>
      <c r="O34" s="27">
        <v>0</v>
      </c>
      <c r="P34" s="27">
        <v>0</v>
      </c>
      <c r="Q34" s="27">
        <v>0</v>
      </c>
      <c r="R34" s="27">
        <v>0</v>
      </c>
      <c r="S34" s="27">
        <v>0</v>
      </c>
      <c r="T34" s="27">
        <v>0</v>
      </c>
      <c r="U34" s="27">
        <v>0</v>
      </c>
      <c r="V34" s="27">
        <v>0</v>
      </c>
      <c r="W34" s="27">
        <v>0</v>
      </c>
      <c r="X34" s="27">
        <v>0</v>
      </c>
      <c r="Y34" s="27">
        <v>0</v>
      </c>
      <c r="Z34" s="27">
        <v>0</v>
      </c>
      <c r="AA34" s="27">
        <v>197692.34</v>
      </c>
      <c r="AB34" s="27">
        <v>0</v>
      </c>
      <c r="AC34" s="28">
        <v>197692.34</v>
      </c>
      <c r="AD34" s="27">
        <v>2965385.1</v>
      </c>
      <c r="AE34" s="27">
        <v>4349231.4800000004</v>
      </c>
      <c r="AF34" s="27">
        <v>5140000.84</v>
      </c>
      <c r="AG34" s="27">
        <v>6919231.8999999994</v>
      </c>
      <c r="AH34" s="27">
        <v>197692.34</v>
      </c>
      <c r="AI34" s="28">
        <v>19769234</v>
      </c>
      <c r="AJ34" s="27"/>
      <c r="AK34" s="27"/>
      <c r="AL34" s="27"/>
      <c r="AM34" s="27">
        <v>0</v>
      </c>
      <c r="AN34" s="27">
        <v>232579.22352941171</v>
      </c>
      <c r="AO34" s="27">
        <v>3488688.3529411759</v>
      </c>
      <c r="AP34" s="27">
        <v>5116742.9176470581</v>
      </c>
      <c r="AQ34" s="27">
        <v>6047059.811764705</v>
      </c>
      <c r="AR34" s="27">
        <v>8140272.8235294102</v>
      </c>
      <c r="AS34" s="27">
        <v>232579.22352941171</v>
      </c>
      <c r="AT34" s="27">
        <v>23257922.352941174</v>
      </c>
    </row>
    <row r="35" spans="1:46" s="29" customFormat="1" ht="11.25" customHeight="1" x14ac:dyDescent="0.35">
      <c r="A35" s="18" t="str">
        <f t="shared" si="8"/>
        <v>1.2.3.1._</v>
      </c>
      <c r="B35" s="30">
        <v>1</v>
      </c>
      <c r="C35" s="31" t="s">
        <v>52</v>
      </c>
      <c r="D35" s="32" t="s">
        <v>53</v>
      </c>
      <c r="E35" s="30" t="s">
        <v>69</v>
      </c>
      <c r="F35" s="32" t="s">
        <v>70</v>
      </c>
      <c r="G35" s="30" t="s">
        <v>71</v>
      </c>
      <c r="H35" s="32" t="s">
        <v>72</v>
      </c>
      <c r="I35" s="22" t="s">
        <v>27</v>
      </c>
      <c r="J35" s="23">
        <v>74161672</v>
      </c>
      <c r="K35" s="24">
        <v>85285922.799999997</v>
      </c>
      <c r="L35" s="23">
        <v>11124250.799999997</v>
      </c>
      <c r="M35" s="33" t="s">
        <v>51</v>
      </c>
      <c r="N35" s="26" t="s">
        <v>16</v>
      </c>
      <c r="O35" s="27">
        <v>0</v>
      </c>
      <c r="P35" s="27">
        <v>2287978.7199999997</v>
      </c>
      <c r="Q35" s="27">
        <v>0</v>
      </c>
      <c r="R35" s="27">
        <v>1483474</v>
      </c>
      <c r="S35" s="27">
        <v>0</v>
      </c>
      <c r="T35" s="27">
        <v>0</v>
      </c>
      <c r="U35" s="27">
        <v>1292165</v>
      </c>
      <c r="V35" s="27">
        <v>0</v>
      </c>
      <c r="W35" s="27">
        <v>0</v>
      </c>
      <c r="X35" s="27">
        <v>1511153</v>
      </c>
      <c r="Y35" s="27">
        <v>0</v>
      </c>
      <c r="Z35" s="27">
        <v>0</v>
      </c>
      <c r="AA35" s="27">
        <v>1723653</v>
      </c>
      <c r="AB35" s="27">
        <v>0</v>
      </c>
      <c r="AC35" s="28">
        <v>6010445</v>
      </c>
      <c r="AD35" s="27">
        <v>14447081</v>
      </c>
      <c r="AE35" s="27">
        <v>37859662</v>
      </c>
      <c r="AF35" s="27">
        <v>4518835</v>
      </c>
      <c r="AG35" s="27">
        <v>4518835</v>
      </c>
      <c r="AH35" s="27">
        <v>4518835</v>
      </c>
      <c r="AI35" s="28">
        <v>74161671.719999999</v>
      </c>
      <c r="AJ35" s="27"/>
      <c r="AK35" s="27"/>
      <c r="AL35" s="27">
        <v>78064.179999999993</v>
      </c>
      <c r="AM35" s="27">
        <v>9244272.2599999979</v>
      </c>
      <c r="AN35" s="27">
        <v>7071111.7647058852</v>
      </c>
      <c r="AO35" s="27">
        <v>16996565.882352948</v>
      </c>
      <c r="AP35" s="27">
        <v>44540778.82352943</v>
      </c>
      <c r="AQ35" s="27">
        <v>5316276.470588237</v>
      </c>
      <c r="AR35" s="27">
        <v>4001956.5011764765</v>
      </c>
      <c r="AS35" s="27">
        <v>0</v>
      </c>
      <c r="AT35" s="27">
        <v>87249025.882352978</v>
      </c>
    </row>
    <row r="36" spans="1:46" s="29" customFormat="1" ht="11.25" customHeight="1" x14ac:dyDescent="0.35">
      <c r="A36" s="18" t="str">
        <f t="shared" si="8"/>
        <v>1.2.3.6.1</v>
      </c>
      <c r="B36" s="30">
        <v>1</v>
      </c>
      <c r="C36" s="31" t="s">
        <v>52</v>
      </c>
      <c r="D36" s="32" t="s">
        <v>53</v>
      </c>
      <c r="E36" s="35" t="s">
        <v>69</v>
      </c>
      <c r="F36" s="32" t="s">
        <v>55</v>
      </c>
      <c r="G36" s="30" t="s">
        <v>73</v>
      </c>
      <c r="H36" s="32" t="s">
        <v>74</v>
      </c>
      <c r="I36" s="22">
        <v>1</v>
      </c>
      <c r="J36" s="23">
        <v>423953</v>
      </c>
      <c r="K36" s="24">
        <v>487545.94999999995</v>
      </c>
      <c r="L36" s="23">
        <v>63592.949999999953</v>
      </c>
      <c r="M36" s="33" t="s">
        <v>51</v>
      </c>
      <c r="N36" s="26" t="s">
        <v>16</v>
      </c>
      <c r="O36" s="27">
        <v>0</v>
      </c>
      <c r="P36" s="27">
        <v>0</v>
      </c>
      <c r="Q36" s="27">
        <v>0</v>
      </c>
      <c r="R36" s="27">
        <v>34931</v>
      </c>
      <c r="S36" s="27">
        <v>0</v>
      </c>
      <c r="T36" s="27">
        <v>0</v>
      </c>
      <c r="U36" s="27">
        <v>0</v>
      </c>
      <c r="V36" s="27">
        <v>0</v>
      </c>
      <c r="W36" s="27">
        <v>0</v>
      </c>
      <c r="X36" s="27">
        <v>11453</v>
      </c>
      <c r="Y36" s="27">
        <v>0</v>
      </c>
      <c r="Z36" s="27">
        <v>0</v>
      </c>
      <c r="AA36" s="27">
        <v>0</v>
      </c>
      <c r="AB36" s="27">
        <v>0</v>
      </c>
      <c r="AC36" s="28">
        <v>46384</v>
      </c>
      <c r="AD36" s="27">
        <v>21128</v>
      </c>
      <c r="AE36" s="27">
        <v>20346</v>
      </c>
      <c r="AF36" s="27">
        <v>45218</v>
      </c>
      <c r="AG36" s="27">
        <v>166827</v>
      </c>
      <c r="AH36" s="27">
        <v>124050</v>
      </c>
      <c r="AI36" s="28">
        <v>423953</v>
      </c>
      <c r="AJ36" s="27"/>
      <c r="AK36" s="27"/>
      <c r="AL36" s="27"/>
      <c r="AM36" s="27">
        <v>39479.149999999994</v>
      </c>
      <c r="AN36" s="27">
        <v>54569.411764705881</v>
      </c>
      <c r="AO36" s="27">
        <v>24856.470588235294</v>
      </c>
      <c r="AP36" s="27">
        <v>23936.470588235294</v>
      </c>
      <c r="AQ36" s="27">
        <v>53197.647058823532</v>
      </c>
      <c r="AR36" s="27">
        <v>196267.05882352943</v>
      </c>
      <c r="AS36" s="27">
        <v>106462.02647058823</v>
      </c>
      <c r="AT36" s="27">
        <v>498768.23529411765</v>
      </c>
    </row>
    <row r="37" spans="1:46" s="29" customFormat="1" ht="11.25" customHeight="1" x14ac:dyDescent="0.35">
      <c r="A37" s="18" t="str">
        <f t="shared" si="8"/>
        <v>1.2.3.6.2</v>
      </c>
      <c r="B37" s="30">
        <v>1</v>
      </c>
      <c r="C37" s="31" t="s">
        <v>52</v>
      </c>
      <c r="D37" s="32" t="s">
        <v>53</v>
      </c>
      <c r="E37" s="30" t="s">
        <v>69</v>
      </c>
      <c r="F37" s="32" t="s">
        <v>55</v>
      </c>
      <c r="G37" s="30" t="s">
        <v>73</v>
      </c>
      <c r="H37" s="32" t="s">
        <v>74</v>
      </c>
      <c r="I37" s="22">
        <v>2</v>
      </c>
      <c r="J37" s="23">
        <v>4186539</v>
      </c>
      <c r="K37" s="24">
        <v>4814519.8499999996</v>
      </c>
      <c r="L37" s="23">
        <v>627980.84999999963</v>
      </c>
      <c r="M37" s="33" t="s">
        <v>51</v>
      </c>
      <c r="N37" s="26" t="s">
        <v>16</v>
      </c>
      <c r="O37" s="27">
        <v>0</v>
      </c>
      <c r="P37" s="27">
        <v>285578.70000000007</v>
      </c>
      <c r="Q37" s="27">
        <v>14956</v>
      </c>
      <c r="R37" s="27">
        <v>275584</v>
      </c>
      <c r="S37" s="27">
        <v>2933</v>
      </c>
      <c r="T37" s="27">
        <v>30654</v>
      </c>
      <c r="U37" s="27">
        <v>54288</v>
      </c>
      <c r="V37" s="27">
        <v>97361</v>
      </c>
      <c r="W37" s="27">
        <v>0</v>
      </c>
      <c r="X37" s="27">
        <v>0</v>
      </c>
      <c r="Y37" s="27">
        <v>10200</v>
      </c>
      <c r="Z37" s="27">
        <v>19662</v>
      </c>
      <c r="AA37" s="27">
        <v>106337</v>
      </c>
      <c r="AB37" s="27">
        <v>47451</v>
      </c>
      <c r="AC37" s="28">
        <v>659426</v>
      </c>
      <c r="AD37" s="27">
        <v>279896</v>
      </c>
      <c r="AE37" s="27">
        <v>344719</v>
      </c>
      <c r="AF37" s="27">
        <v>963444</v>
      </c>
      <c r="AG37" s="27">
        <v>898810</v>
      </c>
      <c r="AH37" s="27">
        <v>754665</v>
      </c>
      <c r="AI37" s="28">
        <v>4186538.7</v>
      </c>
      <c r="AJ37" s="27"/>
      <c r="AK37" s="27"/>
      <c r="AL37" s="27"/>
      <c r="AM37" s="27">
        <v>319158.75</v>
      </c>
      <c r="AN37" s="27">
        <v>775795.29411764722</v>
      </c>
      <c r="AO37" s="27">
        <v>329289.41176470596</v>
      </c>
      <c r="AP37" s="27">
        <v>405551.76470588247</v>
      </c>
      <c r="AQ37" s="27">
        <v>1133463.529411765</v>
      </c>
      <c r="AR37" s="27">
        <v>1057423.529411765</v>
      </c>
      <c r="AS37" s="27">
        <v>887841.17647058843</v>
      </c>
      <c r="AT37" s="27">
        <v>4908523.4558823537</v>
      </c>
    </row>
    <row r="38" spans="1:46" s="29" customFormat="1" ht="11.25" customHeight="1" x14ac:dyDescent="0.35">
      <c r="A38" s="18" t="str">
        <f t="shared" si="8"/>
        <v>1.3.1.1.1</v>
      </c>
      <c r="B38" s="30">
        <v>1</v>
      </c>
      <c r="C38" s="31" t="s">
        <v>75</v>
      </c>
      <c r="D38" s="32" t="s">
        <v>76</v>
      </c>
      <c r="E38" s="30" t="s">
        <v>77</v>
      </c>
      <c r="F38" s="32" t="s">
        <v>78</v>
      </c>
      <c r="G38" s="22" t="s">
        <v>79</v>
      </c>
      <c r="H38" s="32" t="s">
        <v>80</v>
      </c>
      <c r="I38" s="22">
        <v>1</v>
      </c>
      <c r="J38" s="23">
        <v>134593934</v>
      </c>
      <c r="K38" s="24">
        <v>154783024.09999999</v>
      </c>
      <c r="L38" s="23">
        <v>20189090.099999994</v>
      </c>
      <c r="M38" s="36" t="s">
        <v>81</v>
      </c>
      <c r="N38" s="26" t="s">
        <v>16</v>
      </c>
      <c r="O38" s="27">
        <v>0</v>
      </c>
      <c r="P38" s="27">
        <v>0</v>
      </c>
      <c r="Q38" s="27">
        <v>0</v>
      </c>
      <c r="R38" s="27">
        <v>0</v>
      </c>
      <c r="S38" s="27">
        <v>0</v>
      </c>
      <c r="T38" s="27">
        <v>0</v>
      </c>
      <c r="U38" s="27">
        <v>0</v>
      </c>
      <c r="V38" s="27">
        <v>0</v>
      </c>
      <c r="W38" s="27">
        <v>0</v>
      </c>
      <c r="X38" s="27">
        <v>0</v>
      </c>
      <c r="Y38" s="27">
        <v>0</v>
      </c>
      <c r="Z38" s="27">
        <v>0</v>
      </c>
      <c r="AA38" s="27">
        <v>2000000</v>
      </c>
      <c r="AB38" s="27">
        <v>1050000</v>
      </c>
      <c r="AC38" s="28">
        <v>3050000</v>
      </c>
      <c r="AD38" s="27">
        <v>6719143.5917670503</v>
      </c>
      <c r="AE38" s="27">
        <v>16217252.265149429</v>
      </c>
      <c r="AF38" s="27">
        <v>36026597.336917743</v>
      </c>
      <c r="AG38" s="27">
        <v>38506118.578412592</v>
      </c>
      <c r="AH38" s="27">
        <v>34074822.227753296</v>
      </c>
      <c r="AI38" s="28">
        <v>134593934.00000012</v>
      </c>
      <c r="AJ38" s="27"/>
      <c r="AK38" s="27"/>
      <c r="AL38" s="27"/>
      <c r="AM38" s="27">
        <v>0</v>
      </c>
      <c r="AN38" s="27">
        <v>3577091.4450795334</v>
      </c>
      <c r="AO38" s="27">
        <v>7880324.9378265189</v>
      </c>
      <c r="AP38" s="27">
        <v>19019866.996840231</v>
      </c>
      <c r="AQ38" s="27">
        <v>42252601.025971659</v>
      </c>
      <c r="AR38" s="27">
        <v>45160625.360674672</v>
      </c>
      <c r="AS38" s="27">
        <v>39963526.256885856</v>
      </c>
      <c r="AT38" s="27">
        <v>157854036.02327847</v>
      </c>
    </row>
    <row r="39" spans="1:46" s="29" customFormat="1" ht="11.25" customHeight="1" x14ac:dyDescent="0.35">
      <c r="A39" s="18" t="str">
        <f t="shared" si="8"/>
        <v>1.3.1.1.2</v>
      </c>
      <c r="B39" s="30">
        <v>1</v>
      </c>
      <c r="C39" s="31" t="s">
        <v>75</v>
      </c>
      <c r="D39" s="32" t="s">
        <v>76</v>
      </c>
      <c r="E39" s="30" t="s">
        <v>77</v>
      </c>
      <c r="F39" s="32" t="s">
        <v>78</v>
      </c>
      <c r="G39" s="22" t="s">
        <v>79</v>
      </c>
      <c r="H39" s="32" t="s">
        <v>80</v>
      </c>
      <c r="I39" s="22">
        <v>2</v>
      </c>
      <c r="J39" s="23">
        <v>0</v>
      </c>
      <c r="K39" s="24">
        <v>0</v>
      </c>
      <c r="L39" s="23">
        <v>0</v>
      </c>
      <c r="M39" s="36" t="s">
        <v>81</v>
      </c>
      <c r="N39" s="26" t="s">
        <v>16</v>
      </c>
      <c r="O39" s="27">
        <v>0</v>
      </c>
      <c r="P39" s="27">
        <v>0</v>
      </c>
      <c r="Q39" s="27">
        <v>0</v>
      </c>
      <c r="R39" s="27">
        <v>0</v>
      </c>
      <c r="S39" s="27">
        <v>0</v>
      </c>
      <c r="T39" s="27">
        <v>0</v>
      </c>
      <c r="U39" s="27">
        <v>0</v>
      </c>
      <c r="V39" s="27">
        <v>0</v>
      </c>
      <c r="W39" s="27">
        <v>0</v>
      </c>
      <c r="X39" s="27">
        <v>0</v>
      </c>
      <c r="Y39" s="27">
        <v>0</v>
      </c>
      <c r="Z39" s="27">
        <v>0</v>
      </c>
      <c r="AA39" s="27">
        <v>0</v>
      </c>
      <c r="AB39" s="27">
        <v>0</v>
      </c>
      <c r="AC39" s="28">
        <v>0</v>
      </c>
      <c r="AD39" s="27">
        <v>0</v>
      </c>
      <c r="AE39" s="27">
        <v>0</v>
      </c>
      <c r="AF39" s="27">
        <v>0</v>
      </c>
      <c r="AG39" s="27">
        <v>0</v>
      </c>
      <c r="AH39" s="27">
        <v>0</v>
      </c>
      <c r="AI39" s="28">
        <v>0</v>
      </c>
      <c r="AJ39" s="27"/>
      <c r="AK39" s="27"/>
      <c r="AL39" s="27"/>
      <c r="AM39" s="27">
        <v>0</v>
      </c>
      <c r="AN39" s="27">
        <v>0</v>
      </c>
      <c r="AO39" s="27">
        <v>0</v>
      </c>
      <c r="AP39" s="27">
        <v>0</v>
      </c>
      <c r="AQ39" s="27">
        <v>0</v>
      </c>
      <c r="AR39" s="27">
        <v>0</v>
      </c>
      <c r="AS39" s="27">
        <v>0</v>
      </c>
      <c r="AT39" s="27">
        <v>0</v>
      </c>
    </row>
    <row r="40" spans="1:46" s="29" customFormat="1" ht="11.25" customHeight="1" x14ac:dyDescent="0.35">
      <c r="A40" s="18" t="str">
        <f t="shared" si="8"/>
        <v>1.3.1.2._</v>
      </c>
      <c r="B40" s="30">
        <v>1</v>
      </c>
      <c r="C40" s="31" t="s">
        <v>75</v>
      </c>
      <c r="D40" s="32" t="s">
        <v>76</v>
      </c>
      <c r="E40" s="30" t="s">
        <v>77</v>
      </c>
      <c r="F40" s="32" t="s">
        <v>78</v>
      </c>
      <c r="G40" s="22" t="s">
        <v>82</v>
      </c>
      <c r="H40" s="32" t="s">
        <v>83</v>
      </c>
      <c r="I40" s="22" t="s">
        <v>27</v>
      </c>
      <c r="J40" s="23">
        <v>1094772</v>
      </c>
      <c r="K40" s="24">
        <v>1258987.7999999998</v>
      </c>
      <c r="L40" s="23">
        <v>164215.79999999981</v>
      </c>
      <c r="M40" s="36" t="s">
        <v>84</v>
      </c>
      <c r="N40" s="26" t="s">
        <v>16</v>
      </c>
      <c r="O40" s="27">
        <v>0</v>
      </c>
      <c r="P40" s="27">
        <v>0</v>
      </c>
      <c r="Q40" s="27">
        <v>0</v>
      </c>
      <c r="R40" s="27">
        <v>0</v>
      </c>
      <c r="S40" s="27">
        <v>25500</v>
      </c>
      <c r="T40" s="27">
        <v>0</v>
      </c>
      <c r="U40" s="27">
        <v>0</v>
      </c>
      <c r="V40" s="27">
        <v>0</v>
      </c>
      <c r="W40" s="27">
        <v>0</v>
      </c>
      <c r="X40" s="27">
        <v>0</v>
      </c>
      <c r="Y40" s="27">
        <v>22525</v>
      </c>
      <c r="Z40" s="27">
        <v>0</v>
      </c>
      <c r="AA40" s="27">
        <v>0</v>
      </c>
      <c r="AB40" s="27">
        <v>0</v>
      </c>
      <c r="AC40" s="28">
        <v>48025</v>
      </c>
      <c r="AD40" s="27">
        <v>290240</v>
      </c>
      <c r="AE40" s="27">
        <v>171834</v>
      </c>
      <c r="AF40" s="27">
        <v>504435</v>
      </c>
      <c r="AG40" s="27">
        <v>40119</v>
      </c>
      <c r="AH40" s="27">
        <v>40119</v>
      </c>
      <c r="AI40" s="28">
        <v>1094772</v>
      </c>
      <c r="AJ40" s="27"/>
      <c r="AK40" s="27"/>
      <c r="AL40" s="27"/>
      <c r="AM40" s="27">
        <v>46051</v>
      </c>
      <c r="AN40" s="27">
        <v>56500</v>
      </c>
      <c r="AO40" s="27">
        <v>341458.82352941175</v>
      </c>
      <c r="AP40" s="27">
        <v>202157.64705882352</v>
      </c>
      <c r="AQ40" s="27">
        <v>593452.9411764706</v>
      </c>
      <c r="AR40" s="27">
        <v>47198.823529411769</v>
      </c>
      <c r="AS40" s="27">
        <v>1147.823529411573</v>
      </c>
      <c r="AT40" s="27">
        <v>1287967.0588235294</v>
      </c>
    </row>
    <row r="41" spans="1:46" s="29" customFormat="1" ht="11.25" customHeight="1" x14ac:dyDescent="0.35">
      <c r="A41" s="18" t="str">
        <f t="shared" si="8"/>
        <v>1.3.1.3._</v>
      </c>
      <c r="B41" s="30">
        <v>1</v>
      </c>
      <c r="C41" s="31" t="s">
        <v>75</v>
      </c>
      <c r="D41" s="32" t="s">
        <v>76</v>
      </c>
      <c r="E41" s="30" t="s">
        <v>77</v>
      </c>
      <c r="F41" s="32" t="s">
        <v>78</v>
      </c>
      <c r="G41" s="22" t="s">
        <v>85</v>
      </c>
      <c r="H41" s="32" t="s">
        <v>86</v>
      </c>
      <c r="I41" s="22" t="s">
        <v>27</v>
      </c>
      <c r="J41" s="23">
        <v>33305324</v>
      </c>
      <c r="K41" s="24">
        <v>38301122.599999994</v>
      </c>
      <c r="L41" s="23">
        <v>4995798.599999994</v>
      </c>
      <c r="M41" s="36" t="s">
        <v>81</v>
      </c>
      <c r="N41" s="26" t="s">
        <v>16</v>
      </c>
      <c r="O41" s="27">
        <v>0</v>
      </c>
      <c r="P41" s="27">
        <v>0</v>
      </c>
      <c r="Q41" s="27">
        <v>0</v>
      </c>
      <c r="R41" s="27">
        <v>0</v>
      </c>
      <c r="S41" s="27">
        <v>0</v>
      </c>
      <c r="T41" s="27">
        <v>0</v>
      </c>
      <c r="U41" s="27">
        <v>0</v>
      </c>
      <c r="V41" s="27">
        <v>0</v>
      </c>
      <c r="W41" s="27">
        <v>0</v>
      </c>
      <c r="X41" s="27">
        <v>0</v>
      </c>
      <c r="Y41" s="27">
        <v>0</v>
      </c>
      <c r="Z41" s="27">
        <v>0</v>
      </c>
      <c r="AA41" s="27">
        <v>0</v>
      </c>
      <c r="AB41" s="27">
        <v>0</v>
      </c>
      <c r="AC41" s="28">
        <v>0</v>
      </c>
      <c r="AD41" s="27">
        <v>1110177.4666666666</v>
      </c>
      <c r="AE41" s="27">
        <v>7216153.5333333332</v>
      </c>
      <c r="AF41" s="27">
        <v>8326331</v>
      </c>
      <c r="AG41" s="27">
        <v>9991597.1999999993</v>
      </c>
      <c r="AH41" s="27">
        <v>6661064.8000000007</v>
      </c>
      <c r="AI41" s="28">
        <v>33305324</v>
      </c>
      <c r="AJ41" s="27"/>
      <c r="AK41" s="27"/>
      <c r="AL41" s="27"/>
      <c r="AM41" s="27">
        <v>0</v>
      </c>
      <c r="AN41" s="27">
        <v>0</v>
      </c>
      <c r="AO41" s="27">
        <v>1306091.1372549019</v>
      </c>
      <c r="AP41" s="27">
        <v>8489592.3921568636</v>
      </c>
      <c r="AQ41" s="27">
        <v>9795683.5294117648</v>
      </c>
      <c r="AR41" s="27">
        <v>11754820.235294117</v>
      </c>
      <c r="AS41" s="27">
        <v>7836546.823529413</v>
      </c>
      <c r="AT41" s="27">
        <v>39182734.117647059</v>
      </c>
    </row>
    <row r="42" spans="1:46" s="29" customFormat="1" ht="11.25" customHeight="1" x14ac:dyDescent="0.35">
      <c r="A42" s="18" t="str">
        <f>G42&amp;I42</f>
        <v>1.3.1.4._</v>
      </c>
      <c r="B42" s="30">
        <v>1</v>
      </c>
      <c r="C42" s="31" t="s">
        <v>75</v>
      </c>
      <c r="D42" s="32" t="s">
        <v>76</v>
      </c>
      <c r="E42" s="30" t="s">
        <v>77</v>
      </c>
      <c r="F42" s="32" t="s">
        <v>78</v>
      </c>
      <c r="G42" s="22" t="s">
        <v>87</v>
      </c>
      <c r="H42" s="32" t="s">
        <v>88</v>
      </c>
      <c r="I42" s="22" t="s">
        <v>27</v>
      </c>
      <c r="J42" s="23">
        <v>1954863</v>
      </c>
      <c r="K42" s="24">
        <v>2248092.4499999997</v>
      </c>
      <c r="L42" s="23">
        <v>293229.44999999972</v>
      </c>
      <c r="M42" s="37" t="s">
        <v>89</v>
      </c>
      <c r="N42" s="26" t="s">
        <v>16</v>
      </c>
      <c r="O42" s="27">
        <v>0</v>
      </c>
      <c r="P42" s="27">
        <v>0</v>
      </c>
      <c r="Q42" s="27">
        <v>0</v>
      </c>
      <c r="R42" s="27">
        <v>0</v>
      </c>
      <c r="S42" s="27">
        <v>0</v>
      </c>
      <c r="T42" s="27">
        <v>0</v>
      </c>
      <c r="U42" s="27">
        <v>0</v>
      </c>
      <c r="V42" s="27">
        <v>0</v>
      </c>
      <c r="W42" s="27">
        <v>0</v>
      </c>
      <c r="X42" s="27">
        <v>0</v>
      </c>
      <c r="Y42" s="27">
        <v>0</v>
      </c>
      <c r="Z42" s="27">
        <v>0</v>
      </c>
      <c r="AA42" s="27">
        <v>0</v>
      </c>
      <c r="AB42" s="27">
        <v>72240</v>
      </c>
      <c r="AC42" s="28">
        <v>72240</v>
      </c>
      <c r="AD42" s="27">
        <v>217930</v>
      </c>
      <c r="AE42" s="27">
        <v>534640</v>
      </c>
      <c r="AF42" s="27">
        <v>635790</v>
      </c>
      <c r="AG42" s="27">
        <v>494263</v>
      </c>
      <c r="AH42" s="27">
        <v>0</v>
      </c>
      <c r="AI42" s="28">
        <v>1954863</v>
      </c>
      <c r="AJ42" s="27"/>
      <c r="AK42" s="27"/>
      <c r="AL42" s="27"/>
      <c r="AM42" s="27">
        <v>0</v>
      </c>
      <c r="AN42" s="27">
        <v>84988.23529411765</v>
      </c>
      <c r="AO42" s="27">
        <v>256388.23529411765</v>
      </c>
      <c r="AP42" s="27">
        <v>628988.23529411771</v>
      </c>
      <c r="AQ42" s="27">
        <v>747988.23529411771</v>
      </c>
      <c r="AR42" s="27">
        <v>581485.8823529412</v>
      </c>
      <c r="AS42" s="27">
        <v>0</v>
      </c>
      <c r="AT42" s="27">
        <v>2299838.823529412</v>
      </c>
    </row>
    <row r="43" spans="1:46" s="29" customFormat="1" ht="11.25" customHeight="1" x14ac:dyDescent="0.35">
      <c r="A43" s="18" t="str">
        <f>G43&amp;I43</f>
        <v>1.4.1.1.1</v>
      </c>
      <c r="B43" s="22">
        <v>1</v>
      </c>
      <c r="C43" s="38" t="s">
        <v>90</v>
      </c>
      <c r="D43" s="34" t="s">
        <v>91</v>
      </c>
      <c r="E43" s="39" t="s">
        <v>92</v>
      </c>
      <c r="F43" s="32" t="s">
        <v>93</v>
      </c>
      <c r="G43" s="40" t="s">
        <v>94</v>
      </c>
      <c r="H43" s="32" t="s">
        <v>95</v>
      </c>
      <c r="I43" s="22">
        <v>1</v>
      </c>
      <c r="J43" s="23">
        <v>6228621</v>
      </c>
      <c r="K43" s="24">
        <v>7162914.1499999994</v>
      </c>
      <c r="L43" s="23">
        <v>934293.14999999944</v>
      </c>
      <c r="M43" s="37" t="s">
        <v>89</v>
      </c>
      <c r="N43" s="26" t="s">
        <v>16</v>
      </c>
      <c r="O43" s="27">
        <v>0</v>
      </c>
      <c r="P43" s="27">
        <v>0</v>
      </c>
      <c r="Q43" s="27">
        <v>0</v>
      </c>
      <c r="R43" s="27">
        <v>0</v>
      </c>
      <c r="S43" s="27">
        <v>0</v>
      </c>
      <c r="T43" s="27">
        <v>0</v>
      </c>
      <c r="U43" s="27">
        <v>0</v>
      </c>
      <c r="V43" s="27">
        <v>0</v>
      </c>
      <c r="W43" s="27">
        <v>0</v>
      </c>
      <c r="X43" s="27">
        <v>0</v>
      </c>
      <c r="Y43" s="27">
        <v>0</v>
      </c>
      <c r="Z43" s="27">
        <v>0</v>
      </c>
      <c r="AA43" s="27">
        <v>0</v>
      </c>
      <c r="AB43" s="27">
        <v>0</v>
      </c>
      <c r="AC43" s="28">
        <v>0</v>
      </c>
      <c r="AD43" s="27">
        <v>2678307.0299999998</v>
      </c>
      <c r="AE43" s="27">
        <v>2429162.19</v>
      </c>
      <c r="AF43" s="27">
        <v>1121151.78</v>
      </c>
      <c r="AG43" s="27">
        <v>0</v>
      </c>
      <c r="AH43" s="27">
        <v>0</v>
      </c>
      <c r="AI43" s="28">
        <v>6228621</v>
      </c>
      <c r="AJ43" s="27"/>
      <c r="AK43" s="27"/>
      <c r="AL43" s="27"/>
      <c r="AM43" s="27">
        <v>0</v>
      </c>
      <c r="AN43" s="27">
        <v>0</v>
      </c>
      <c r="AO43" s="27">
        <v>2678307.0299999998</v>
      </c>
      <c r="AP43" s="27">
        <v>2429162.19</v>
      </c>
      <c r="AQ43" s="27">
        <v>1121151.78</v>
      </c>
      <c r="AR43" s="27">
        <v>0</v>
      </c>
      <c r="AS43" s="27">
        <v>0</v>
      </c>
      <c r="AT43" s="27">
        <v>6228621</v>
      </c>
    </row>
    <row r="44" spans="1:46" s="29" customFormat="1" ht="11.25" customHeight="1" x14ac:dyDescent="0.35">
      <c r="A44" s="18" t="str">
        <f t="shared" ref="A44:A107" si="9">G44&amp;I44</f>
        <v>1.4.1.1.2</v>
      </c>
      <c r="B44" s="22">
        <v>1</v>
      </c>
      <c r="C44" s="38" t="s">
        <v>90</v>
      </c>
      <c r="D44" s="34" t="s">
        <v>91</v>
      </c>
      <c r="E44" s="39" t="s">
        <v>92</v>
      </c>
      <c r="F44" s="32" t="s">
        <v>93</v>
      </c>
      <c r="G44" s="40" t="s">
        <v>94</v>
      </c>
      <c r="H44" s="32" t="s">
        <v>95</v>
      </c>
      <c r="I44" s="22">
        <v>2</v>
      </c>
      <c r="J44" s="23">
        <v>1166379</v>
      </c>
      <c r="K44" s="24">
        <v>1341335.8499999999</v>
      </c>
      <c r="L44" s="23">
        <v>174956.84999999986</v>
      </c>
      <c r="M44" s="37" t="s">
        <v>89</v>
      </c>
      <c r="N44" s="26" t="s">
        <v>16</v>
      </c>
      <c r="O44" s="27">
        <v>0</v>
      </c>
      <c r="P44" s="27">
        <v>0</v>
      </c>
      <c r="Q44" s="27">
        <v>0</v>
      </c>
      <c r="R44" s="27">
        <v>0</v>
      </c>
      <c r="S44" s="27">
        <v>0</v>
      </c>
      <c r="T44" s="27">
        <v>0</v>
      </c>
      <c r="U44" s="27">
        <v>0</v>
      </c>
      <c r="V44" s="27">
        <v>0</v>
      </c>
      <c r="W44" s="27">
        <v>0</v>
      </c>
      <c r="X44" s="27">
        <v>0</v>
      </c>
      <c r="Y44" s="27">
        <v>0</v>
      </c>
      <c r="Z44" s="27">
        <v>0</v>
      </c>
      <c r="AA44" s="27">
        <v>0</v>
      </c>
      <c r="AB44" s="27">
        <v>0</v>
      </c>
      <c r="AC44" s="28">
        <v>0</v>
      </c>
      <c r="AD44" s="27">
        <v>0</v>
      </c>
      <c r="AE44" s="27">
        <v>291595</v>
      </c>
      <c r="AF44" s="27">
        <v>291595</v>
      </c>
      <c r="AG44" s="27">
        <v>291595</v>
      </c>
      <c r="AH44" s="27">
        <v>291594</v>
      </c>
      <c r="AI44" s="28">
        <v>1166379</v>
      </c>
      <c r="AJ44" s="27"/>
      <c r="AK44" s="27"/>
      <c r="AL44" s="27"/>
      <c r="AM44" s="27">
        <v>0</v>
      </c>
      <c r="AN44" s="27">
        <v>0</v>
      </c>
      <c r="AO44" s="27">
        <v>0</v>
      </c>
      <c r="AP44" s="27">
        <v>291595</v>
      </c>
      <c r="AQ44" s="27">
        <v>291595</v>
      </c>
      <c r="AR44" s="27">
        <v>291595</v>
      </c>
      <c r="AS44" s="27">
        <v>291594</v>
      </c>
      <c r="AT44" s="27">
        <v>1166379</v>
      </c>
    </row>
    <row r="45" spans="1:46" s="29" customFormat="1" ht="11.25" customHeight="1" x14ac:dyDescent="0.35">
      <c r="A45" s="18" t="str">
        <f t="shared" si="9"/>
        <v>1.4.1.2._</v>
      </c>
      <c r="B45" s="22">
        <v>1</v>
      </c>
      <c r="C45" s="38" t="s">
        <v>90</v>
      </c>
      <c r="D45" s="34" t="s">
        <v>91</v>
      </c>
      <c r="E45" s="39" t="s">
        <v>92</v>
      </c>
      <c r="F45" s="32" t="s">
        <v>93</v>
      </c>
      <c r="G45" s="40" t="s">
        <v>96</v>
      </c>
      <c r="H45" s="32" t="s">
        <v>97</v>
      </c>
      <c r="I45" s="22" t="s">
        <v>27</v>
      </c>
      <c r="J45" s="23">
        <v>0</v>
      </c>
      <c r="K45" s="24">
        <v>0</v>
      </c>
      <c r="L45" s="23">
        <v>0</v>
      </c>
      <c r="M45" s="37" t="s">
        <v>89</v>
      </c>
      <c r="N45" s="26" t="s">
        <v>16</v>
      </c>
      <c r="O45" s="27">
        <v>0</v>
      </c>
      <c r="P45" s="27">
        <v>0</v>
      </c>
      <c r="Q45" s="27">
        <v>0</v>
      </c>
      <c r="R45" s="27">
        <v>0</v>
      </c>
      <c r="S45" s="27">
        <v>0</v>
      </c>
      <c r="T45" s="27">
        <v>0</v>
      </c>
      <c r="U45" s="27">
        <v>0</v>
      </c>
      <c r="V45" s="27">
        <v>0</v>
      </c>
      <c r="W45" s="27">
        <v>0</v>
      </c>
      <c r="X45" s="27">
        <v>0</v>
      </c>
      <c r="Y45" s="27">
        <v>0</v>
      </c>
      <c r="Z45" s="27">
        <v>0</v>
      </c>
      <c r="AA45" s="27">
        <v>0</v>
      </c>
      <c r="AB45" s="27">
        <v>0</v>
      </c>
      <c r="AC45" s="28">
        <v>0</v>
      </c>
      <c r="AD45" s="27">
        <v>0</v>
      </c>
      <c r="AE45" s="27">
        <v>0</v>
      </c>
      <c r="AF45" s="27">
        <v>0</v>
      </c>
      <c r="AG45" s="27">
        <v>0</v>
      </c>
      <c r="AH45" s="27">
        <v>0</v>
      </c>
      <c r="AI45" s="28">
        <v>0</v>
      </c>
      <c r="AJ45" s="27"/>
      <c r="AK45" s="27"/>
      <c r="AL45" s="27"/>
      <c r="AM45" s="27">
        <v>0</v>
      </c>
      <c r="AN45" s="27">
        <v>0</v>
      </c>
      <c r="AO45" s="27">
        <v>0</v>
      </c>
      <c r="AP45" s="27">
        <v>0</v>
      </c>
      <c r="AQ45" s="27">
        <v>0</v>
      </c>
      <c r="AR45" s="27">
        <v>0</v>
      </c>
      <c r="AS45" s="27">
        <v>0</v>
      </c>
      <c r="AT45" s="27">
        <v>0</v>
      </c>
    </row>
    <row r="46" spans="1:46" s="29" customFormat="1" ht="11.25" customHeight="1" x14ac:dyDescent="0.35">
      <c r="A46" s="18" t="str">
        <f t="shared" si="9"/>
        <v>1.4.1.3._</v>
      </c>
      <c r="B46" s="22">
        <v>1</v>
      </c>
      <c r="C46" s="38" t="s">
        <v>90</v>
      </c>
      <c r="D46" s="34" t="s">
        <v>91</v>
      </c>
      <c r="E46" s="39" t="s">
        <v>92</v>
      </c>
      <c r="F46" s="32" t="s">
        <v>93</v>
      </c>
      <c r="G46" s="40" t="s">
        <v>98</v>
      </c>
      <c r="H46" s="32" t="s">
        <v>99</v>
      </c>
      <c r="I46" s="22" t="s">
        <v>27</v>
      </c>
      <c r="J46" s="23">
        <v>0</v>
      </c>
      <c r="K46" s="24">
        <v>0</v>
      </c>
      <c r="L46" s="23">
        <v>0</v>
      </c>
      <c r="M46" s="37" t="s">
        <v>89</v>
      </c>
      <c r="N46" s="26" t="s">
        <v>16</v>
      </c>
      <c r="O46" s="27">
        <v>0</v>
      </c>
      <c r="P46" s="27">
        <v>0</v>
      </c>
      <c r="Q46" s="27">
        <v>0</v>
      </c>
      <c r="R46" s="27">
        <v>0</v>
      </c>
      <c r="S46" s="27">
        <v>0</v>
      </c>
      <c r="T46" s="27">
        <v>0</v>
      </c>
      <c r="U46" s="27">
        <v>0</v>
      </c>
      <c r="V46" s="27">
        <v>0</v>
      </c>
      <c r="W46" s="27">
        <v>0</v>
      </c>
      <c r="X46" s="27">
        <v>0</v>
      </c>
      <c r="Y46" s="27">
        <v>0</v>
      </c>
      <c r="Z46" s="27">
        <v>0</v>
      </c>
      <c r="AA46" s="27">
        <v>0</v>
      </c>
      <c r="AB46" s="27">
        <v>0</v>
      </c>
      <c r="AC46" s="28">
        <v>0</v>
      </c>
      <c r="AD46" s="27">
        <v>0</v>
      </c>
      <c r="AE46" s="27">
        <v>0</v>
      </c>
      <c r="AF46" s="27">
        <v>0</v>
      </c>
      <c r="AG46" s="27">
        <v>0</v>
      </c>
      <c r="AH46" s="27">
        <v>0</v>
      </c>
      <c r="AI46" s="28">
        <v>0</v>
      </c>
      <c r="AJ46" s="27"/>
      <c r="AK46" s="27"/>
      <c r="AL46" s="27"/>
      <c r="AM46" s="27">
        <v>0</v>
      </c>
      <c r="AN46" s="27">
        <v>0</v>
      </c>
      <c r="AO46" s="27">
        <v>0</v>
      </c>
      <c r="AP46" s="27">
        <v>0</v>
      </c>
      <c r="AQ46" s="27">
        <v>0</v>
      </c>
      <c r="AR46" s="27">
        <v>0</v>
      </c>
      <c r="AS46" s="27">
        <v>0</v>
      </c>
      <c r="AT46" s="27">
        <v>0</v>
      </c>
    </row>
    <row r="47" spans="1:46" s="29" customFormat="1" ht="11.25" customHeight="1" x14ac:dyDescent="0.35">
      <c r="A47" s="18" t="str">
        <f t="shared" si="9"/>
        <v>1.4.1.4._</v>
      </c>
      <c r="B47" s="22">
        <v>1</v>
      </c>
      <c r="C47" s="38" t="s">
        <v>90</v>
      </c>
      <c r="D47" s="34" t="s">
        <v>91</v>
      </c>
      <c r="E47" s="39" t="s">
        <v>92</v>
      </c>
      <c r="F47" s="32" t="s">
        <v>93</v>
      </c>
      <c r="G47" s="40" t="s">
        <v>100</v>
      </c>
      <c r="H47" s="32" t="s">
        <v>101</v>
      </c>
      <c r="I47" s="22" t="s">
        <v>27</v>
      </c>
      <c r="J47" s="23">
        <v>3697500</v>
      </c>
      <c r="K47" s="24">
        <v>4252125</v>
      </c>
      <c r="L47" s="23">
        <v>554625</v>
      </c>
      <c r="M47" s="37" t="s">
        <v>89</v>
      </c>
      <c r="N47" s="26" t="s">
        <v>16</v>
      </c>
      <c r="O47" s="27">
        <v>0</v>
      </c>
      <c r="P47" s="27">
        <v>0</v>
      </c>
      <c r="Q47" s="27">
        <v>0</v>
      </c>
      <c r="R47" s="27">
        <v>844688</v>
      </c>
      <c r="S47" s="27">
        <v>0</v>
      </c>
      <c r="T47" s="27">
        <v>32130</v>
      </c>
      <c r="U47" s="27">
        <v>0</v>
      </c>
      <c r="V47" s="27">
        <v>0</v>
      </c>
      <c r="W47" s="27">
        <v>0</v>
      </c>
      <c r="X47" s="27">
        <v>0</v>
      </c>
      <c r="Y47" s="27">
        <v>0</v>
      </c>
      <c r="Z47" s="27">
        <v>0</v>
      </c>
      <c r="AA47" s="27">
        <v>0</v>
      </c>
      <c r="AB47" s="27">
        <v>721650</v>
      </c>
      <c r="AC47" s="28">
        <v>1598468</v>
      </c>
      <c r="AD47" s="27">
        <v>266475</v>
      </c>
      <c r="AE47" s="27">
        <v>145797</v>
      </c>
      <c r="AF47" s="27">
        <v>1395166</v>
      </c>
      <c r="AG47" s="27">
        <v>145797</v>
      </c>
      <c r="AH47" s="27">
        <v>145797</v>
      </c>
      <c r="AI47" s="28">
        <v>3697500</v>
      </c>
      <c r="AJ47" s="27"/>
      <c r="AK47" s="27"/>
      <c r="AL47" s="27"/>
      <c r="AM47" s="27">
        <v>0</v>
      </c>
      <c r="AN47" s="27">
        <v>1598468</v>
      </c>
      <c r="AO47" s="27">
        <v>266475</v>
      </c>
      <c r="AP47" s="27">
        <v>145797</v>
      </c>
      <c r="AQ47" s="27">
        <v>1395166</v>
      </c>
      <c r="AR47" s="27">
        <v>145797</v>
      </c>
      <c r="AS47" s="27">
        <v>145797</v>
      </c>
      <c r="AT47" s="27">
        <v>3697500</v>
      </c>
    </row>
    <row r="48" spans="1:46" s="29" customFormat="1" ht="11.25" customHeight="1" x14ac:dyDescent="0.35">
      <c r="A48" s="18" t="str">
        <f t="shared" si="9"/>
        <v>2.1.1.1._</v>
      </c>
      <c r="B48" s="22">
        <v>2</v>
      </c>
      <c r="C48" s="31" t="s">
        <v>102</v>
      </c>
      <c r="D48" s="32" t="s">
        <v>103</v>
      </c>
      <c r="E48" s="22" t="s">
        <v>104</v>
      </c>
      <c r="F48" s="32" t="s">
        <v>105</v>
      </c>
      <c r="G48" s="30" t="s">
        <v>106</v>
      </c>
      <c r="H48" s="32" t="s">
        <v>107</v>
      </c>
      <c r="I48" s="22" t="s">
        <v>27</v>
      </c>
      <c r="J48" s="23">
        <v>147235431</v>
      </c>
      <c r="K48" s="24">
        <v>169320745.64999998</v>
      </c>
      <c r="L48" s="23">
        <v>22085314.649999976</v>
      </c>
      <c r="M48" s="36" t="s">
        <v>51</v>
      </c>
      <c r="N48" s="26" t="s">
        <v>16</v>
      </c>
      <c r="O48" s="27">
        <v>0</v>
      </c>
      <c r="P48" s="27">
        <v>494028.61</v>
      </c>
      <c r="Q48" s="27">
        <v>0</v>
      </c>
      <c r="R48" s="27">
        <v>44022420.716999993</v>
      </c>
      <c r="S48" s="27">
        <v>0</v>
      </c>
      <c r="T48" s="27">
        <v>0</v>
      </c>
      <c r="U48" s="27">
        <v>0</v>
      </c>
      <c r="V48" s="27">
        <v>0</v>
      </c>
      <c r="W48" s="27">
        <v>200000</v>
      </c>
      <c r="X48" s="27">
        <v>0</v>
      </c>
      <c r="Y48" s="27">
        <v>0</v>
      </c>
      <c r="Z48" s="27">
        <v>0</v>
      </c>
      <c r="AA48" s="27">
        <v>0</v>
      </c>
      <c r="AB48" s="27">
        <v>0</v>
      </c>
      <c r="AC48" s="28">
        <v>44222420.716999993</v>
      </c>
      <c r="AD48" s="27">
        <v>17883688.286799997</v>
      </c>
      <c r="AE48" s="27">
        <v>20640313.334600002</v>
      </c>
      <c r="AF48" s="27">
        <v>29363110.478</v>
      </c>
      <c r="AG48" s="27">
        <v>33164455.549699999</v>
      </c>
      <c r="AH48" s="27">
        <v>1467414.0238999999</v>
      </c>
      <c r="AI48" s="28">
        <v>147235431</v>
      </c>
      <c r="AJ48" s="27"/>
      <c r="AK48" s="27"/>
      <c r="AL48" s="27"/>
      <c r="AM48" s="27">
        <v>581210.13</v>
      </c>
      <c r="AN48" s="27">
        <v>52026377.31411764</v>
      </c>
      <c r="AO48" s="27">
        <v>21039633.278588232</v>
      </c>
      <c r="AP48" s="27">
        <v>24282721.570117649</v>
      </c>
      <c r="AQ48" s="27">
        <v>34544835.856470592</v>
      </c>
      <c r="AR48" s="27">
        <v>39017006.529058821</v>
      </c>
      <c r="AS48" s="27">
        <v>1726369.4392941296</v>
      </c>
      <c r="AT48" s="27">
        <v>173218154.11764705</v>
      </c>
    </row>
    <row r="49" spans="1:46" s="29" customFormat="1" ht="11.25" customHeight="1" x14ac:dyDescent="0.35">
      <c r="A49" s="18" t="str">
        <f t="shared" si="9"/>
        <v>2.1.1.2._</v>
      </c>
      <c r="B49" s="22">
        <v>2</v>
      </c>
      <c r="C49" s="31" t="s">
        <v>102</v>
      </c>
      <c r="D49" s="32" t="s">
        <v>103</v>
      </c>
      <c r="E49" s="22" t="s">
        <v>104</v>
      </c>
      <c r="F49" s="32" t="s">
        <v>105</v>
      </c>
      <c r="G49" s="30" t="s">
        <v>108</v>
      </c>
      <c r="H49" s="32" t="s">
        <v>109</v>
      </c>
      <c r="I49" s="22" t="s">
        <v>27</v>
      </c>
      <c r="J49" s="23">
        <v>11703812</v>
      </c>
      <c r="K49" s="24">
        <v>13459383.799999999</v>
      </c>
      <c r="L49" s="23">
        <v>1755571.7999999989</v>
      </c>
      <c r="M49" s="36" t="s">
        <v>51</v>
      </c>
      <c r="N49" s="26" t="s">
        <v>16</v>
      </c>
      <c r="O49" s="27">
        <v>0</v>
      </c>
      <c r="P49" s="27">
        <v>0</v>
      </c>
      <c r="Q49" s="27">
        <v>0</v>
      </c>
      <c r="R49" s="27">
        <v>0</v>
      </c>
      <c r="S49" s="27">
        <v>0</v>
      </c>
      <c r="T49" s="27">
        <v>0</v>
      </c>
      <c r="U49" s="27">
        <v>0</v>
      </c>
      <c r="V49" s="27">
        <v>0</v>
      </c>
      <c r="W49" s="27">
        <v>3511144</v>
      </c>
      <c r="X49" s="27">
        <v>0</v>
      </c>
      <c r="Y49" s="27">
        <v>0</v>
      </c>
      <c r="Z49" s="27">
        <v>0</v>
      </c>
      <c r="AA49" s="27">
        <v>0</v>
      </c>
      <c r="AB49" s="27">
        <v>0</v>
      </c>
      <c r="AC49" s="28">
        <v>3511144</v>
      </c>
      <c r="AD49" s="27">
        <v>1404457.44</v>
      </c>
      <c r="AE49" s="27">
        <v>1521495.56</v>
      </c>
      <c r="AF49" s="27">
        <v>1287419.32</v>
      </c>
      <c r="AG49" s="27">
        <v>1287419.32</v>
      </c>
      <c r="AH49" s="27">
        <v>2691876.7600000002</v>
      </c>
      <c r="AI49" s="28">
        <v>11703812.4</v>
      </c>
      <c r="AJ49" s="27"/>
      <c r="AK49" s="27"/>
      <c r="AL49" s="27"/>
      <c r="AM49" s="27">
        <v>0</v>
      </c>
      <c r="AN49" s="27">
        <v>4130757.6470588236</v>
      </c>
      <c r="AO49" s="27">
        <v>1652302.8705882353</v>
      </c>
      <c r="AP49" s="27">
        <v>1789994.7764705883</v>
      </c>
      <c r="AQ49" s="27">
        <v>1514610.9647058826</v>
      </c>
      <c r="AR49" s="27">
        <v>1514610.9647058826</v>
      </c>
      <c r="AS49" s="27">
        <v>3166913.364705883</v>
      </c>
      <c r="AT49" s="27">
        <v>13769190.588235294</v>
      </c>
    </row>
    <row r="50" spans="1:46" s="29" customFormat="1" ht="11.25" customHeight="1" x14ac:dyDescent="0.35">
      <c r="A50" s="18" t="str">
        <f t="shared" si="9"/>
        <v>2.1.1.3.1</v>
      </c>
      <c r="B50" s="22">
        <v>2</v>
      </c>
      <c r="C50" s="31" t="s">
        <v>102</v>
      </c>
      <c r="D50" s="32" t="s">
        <v>103</v>
      </c>
      <c r="E50" s="22" t="s">
        <v>104</v>
      </c>
      <c r="F50" s="32" t="s">
        <v>105</v>
      </c>
      <c r="G50" s="30" t="s">
        <v>110</v>
      </c>
      <c r="H50" s="32" t="s">
        <v>111</v>
      </c>
      <c r="I50" s="22">
        <v>1</v>
      </c>
      <c r="J50" s="23">
        <v>271188</v>
      </c>
      <c r="K50" s="24">
        <v>311866.19999999995</v>
      </c>
      <c r="L50" s="23">
        <v>40678.199999999953</v>
      </c>
      <c r="M50" s="36" t="s">
        <v>51</v>
      </c>
      <c r="N50" s="26" t="s">
        <v>16</v>
      </c>
      <c r="O50" s="27">
        <v>0</v>
      </c>
      <c r="P50" s="27">
        <v>250373.59</v>
      </c>
      <c r="Q50" s="27">
        <v>0</v>
      </c>
      <c r="R50" s="27">
        <v>0</v>
      </c>
      <c r="S50" s="27">
        <v>0</v>
      </c>
      <c r="T50" s="27">
        <v>0</v>
      </c>
      <c r="U50" s="27">
        <v>0</v>
      </c>
      <c r="V50" s="27">
        <v>0</v>
      </c>
      <c r="W50" s="27">
        <v>0</v>
      </c>
      <c r="X50" s="27">
        <v>0</v>
      </c>
      <c r="Y50" s="27">
        <v>0</v>
      </c>
      <c r="Z50" s="27">
        <v>0</v>
      </c>
      <c r="AA50" s="27">
        <v>0</v>
      </c>
      <c r="AB50" s="27">
        <v>0</v>
      </c>
      <c r="AC50" s="28">
        <v>0</v>
      </c>
      <c r="AD50" s="27">
        <v>0</v>
      </c>
      <c r="AE50" s="27">
        <v>0</v>
      </c>
      <c r="AF50" s="27">
        <v>0</v>
      </c>
      <c r="AG50" s="27">
        <v>0</v>
      </c>
      <c r="AH50" s="27">
        <v>20814</v>
      </c>
      <c r="AI50" s="28">
        <v>271187.58999999997</v>
      </c>
      <c r="AJ50" s="27"/>
      <c r="AK50" s="27"/>
      <c r="AL50" s="27"/>
      <c r="AM50" s="27">
        <v>250373.59</v>
      </c>
      <c r="AN50" s="27">
        <v>0</v>
      </c>
      <c r="AO50" s="27">
        <v>0</v>
      </c>
      <c r="AP50" s="27">
        <v>0</v>
      </c>
      <c r="AQ50" s="27">
        <v>0</v>
      </c>
      <c r="AR50" s="27">
        <v>0</v>
      </c>
      <c r="AS50" s="27">
        <v>24487.058823529413</v>
      </c>
      <c r="AT50" s="27">
        <v>274860.64882352942</v>
      </c>
    </row>
    <row r="51" spans="1:46" s="29" customFormat="1" ht="11.25" customHeight="1" x14ac:dyDescent="0.35">
      <c r="A51" s="18" t="str">
        <f t="shared" si="9"/>
        <v>2.1.1.3.2</v>
      </c>
      <c r="B51" s="22">
        <v>2</v>
      </c>
      <c r="C51" s="31" t="s">
        <v>102</v>
      </c>
      <c r="D51" s="32" t="s">
        <v>103</v>
      </c>
      <c r="E51" s="22" t="s">
        <v>104</v>
      </c>
      <c r="F51" s="32" t="s">
        <v>105</v>
      </c>
      <c r="G51" s="30" t="s">
        <v>110</v>
      </c>
      <c r="H51" s="32" t="s">
        <v>111</v>
      </c>
      <c r="I51" s="22">
        <v>2</v>
      </c>
      <c r="J51" s="23">
        <v>47440102</v>
      </c>
      <c r="K51" s="24">
        <v>54556117.299999997</v>
      </c>
      <c r="L51" s="23">
        <v>7116015.299999997</v>
      </c>
      <c r="M51" s="36" t="s">
        <v>112</v>
      </c>
      <c r="N51" s="26" t="s">
        <v>16</v>
      </c>
      <c r="O51" s="27">
        <v>0</v>
      </c>
      <c r="P51" s="27">
        <v>0</v>
      </c>
      <c r="Q51" s="27">
        <v>0</v>
      </c>
      <c r="R51" s="27">
        <v>0</v>
      </c>
      <c r="S51" s="27">
        <v>0</v>
      </c>
      <c r="T51" s="27">
        <v>0</v>
      </c>
      <c r="U51" s="27">
        <v>14232030</v>
      </c>
      <c r="V51" s="27">
        <v>0</v>
      </c>
      <c r="W51" s="27">
        <v>0</v>
      </c>
      <c r="X51" s="27">
        <v>0</v>
      </c>
      <c r="Y51" s="27">
        <v>0</v>
      </c>
      <c r="Z51" s="27">
        <v>0</v>
      </c>
      <c r="AA51" s="27">
        <v>0</v>
      </c>
      <c r="AB51" s="27">
        <v>0</v>
      </c>
      <c r="AC51" s="28">
        <v>14232030</v>
      </c>
      <c r="AD51" s="27">
        <v>6641616</v>
      </c>
      <c r="AE51" s="27">
        <v>6641614</v>
      </c>
      <c r="AF51" s="27">
        <v>6641614</v>
      </c>
      <c r="AG51" s="27">
        <v>6641614</v>
      </c>
      <c r="AH51" s="27">
        <v>6641614</v>
      </c>
      <c r="AI51" s="28">
        <v>47440102</v>
      </c>
      <c r="AJ51" s="27"/>
      <c r="AK51" s="27"/>
      <c r="AL51" s="27"/>
      <c r="AM51" s="27">
        <v>0</v>
      </c>
      <c r="AN51" s="27">
        <v>16743564.705882354</v>
      </c>
      <c r="AO51" s="27">
        <v>7813665.8823529417</v>
      </c>
      <c r="AP51" s="27">
        <v>7813663.5294117648</v>
      </c>
      <c r="AQ51" s="27">
        <v>7813663.5294117648</v>
      </c>
      <c r="AR51" s="27">
        <v>7813663.5294117648</v>
      </c>
      <c r="AS51" s="27">
        <v>7813663.5294117648</v>
      </c>
      <c r="AT51" s="27">
        <v>55811884.705882348</v>
      </c>
    </row>
    <row r="52" spans="1:46" s="29" customFormat="1" ht="11.25" customHeight="1" x14ac:dyDescent="0.35">
      <c r="A52" s="18" t="str">
        <f t="shared" si="9"/>
        <v>2.1.1.4._</v>
      </c>
      <c r="B52" s="22">
        <v>2</v>
      </c>
      <c r="C52" s="31" t="s">
        <v>102</v>
      </c>
      <c r="D52" s="32" t="s">
        <v>103</v>
      </c>
      <c r="E52" s="22" t="s">
        <v>104</v>
      </c>
      <c r="F52" s="32" t="s">
        <v>105</v>
      </c>
      <c r="G52" s="30" t="s">
        <v>113</v>
      </c>
      <c r="H52" s="32" t="s">
        <v>114</v>
      </c>
      <c r="I52" s="22" t="s">
        <v>27</v>
      </c>
      <c r="J52" s="23">
        <v>86441736</v>
      </c>
      <c r="K52" s="24">
        <v>99407996.399999991</v>
      </c>
      <c r="L52" s="23">
        <v>12966260.399999991</v>
      </c>
      <c r="M52" s="36" t="s">
        <v>51</v>
      </c>
      <c r="N52" s="26" t="s">
        <v>16</v>
      </c>
      <c r="O52" s="27">
        <v>0</v>
      </c>
      <c r="P52" s="27">
        <v>0</v>
      </c>
      <c r="Q52" s="27">
        <v>0</v>
      </c>
      <c r="R52" s="27">
        <v>0</v>
      </c>
      <c r="S52" s="27">
        <v>0</v>
      </c>
      <c r="T52" s="27">
        <v>0</v>
      </c>
      <c r="U52" s="27">
        <v>0</v>
      </c>
      <c r="V52" s="27">
        <v>0</v>
      </c>
      <c r="W52" s="27">
        <v>0</v>
      </c>
      <c r="X52" s="27">
        <v>7280768.6000000006</v>
      </c>
      <c r="Y52" s="27">
        <v>0</v>
      </c>
      <c r="Z52" s="27">
        <v>0</v>
      </c>
      <c r="AA52" s="27">
        <v>0</v>
      </c>
      <c r="AB52" s="27">
        <v>0</v>
      </c>
      <c r="AC52" s="28">
        <v>7280768.6000000006</v>
      </c>
      <c r="AD52" s="27">
        <v>9691305.7199999988</v>
      </c>
      <c r="AE52" s="27">
        <v>11054710.719999999</v>
      </c>
      <c r="AF52" s="27">
        <v>29207475.279999997</v>
      </c>
      <c r="AG52" s="27">
        <v>29207475.279999997</v>
      </c>
      <c r="AH52" s="27">
        <v>0</v>
      </c>
      <c r="AI52" s="28">
        <v>86441735.599999994</v>
      </c>
      <c r="AJ52" s="27"/>
      <c r="AK52" s="27"/>
      <c r="AL52" s="27"/>
      <c r="AM52" s="27">
        <v>0</v>
      </c>
      <c r="AN52" s="27">
        <v>8565610.1176470593</v>
      </c>
      <c r="AO52" s="27">
        <v>11401536.14117647</v>
      </c>
      <c r="AP52" s="27">
        <v>13005542.02352941</v>
      </c>
      <c r="AQ52" s="27">
        <v>34361735.623529412</v>
      </c>
      <c r="AR52" s="27">
        <v>34361735.623529412</v>
      </c>
      <c r="AS52" s="27">
        <v>0</v>
      </c>
      <c r="AT52" s="27">
        <v>101696159.52941176</v>
      </c>
    </row>
    <row r="53" spans="1:46" s="29" customFormat="1" ht="11.25" customHeight="1" x14ac:dyDescent="0.35">
      <c r="A53" s="18" t="str">
        <f t="shared" si="9"/>
        <v>2.1.1.5._</v>
      </c>
      <c r="B53" s="22">
        <v>2</v>
      </c>
      <c r="C53" s="31" t="s">
        <v>102</v>
      </c>
      <c r="D53" s="32" t="s">
        <v>103</v>
      </c>
      <c r="E53" s="22" t="s">
        <v>104</v>
      </c>
      <c r="F53" s="32" t="s">
        <v>105</v>
      </c>
      <c r="G53" s="22" t="s">
        <v>115</v>
      </c>
      <c r="H53" s="32" t="s">
        <v>116</v>
      </c>
      <c r="I53" s="22" t="s">
        <v>27</v>
      </c>
      <c r="J53" s="23">
        <v>16269000</v>
      </c>
      <c r="K53" s="24">
        <v>18709350</v>
      </c>
      <c r="L53" s="23">
        <v>2440350</v>
      </c>
      <c r="M53" s="37" t="s">
        <v>28</v>
      </c>
      <c r="N53" s="26" t="s">
        <v>16</v>
      </c>
      <c r="O53" s="27">
        <v>0</v>
      </c>
      <c r="P53" s="27">
        <v>0</v>
      </c>
      <c r="Q53" s="27">
        <v>0</v>
      </c>
      <c r="R53" s="27">
        <v>0</v>
      </c>
      <c r="S53" s="27">
        <v>0</v>
      </c>
      <c r="T53" s="27">
        <v>0</v>
      </c>
      <c r="U53" s="27">
        <v>0</v>
      </c>
      <c r="V53" s="27">
        <v>0</v>
      </c>
      <c r="W53" s="27">
        <v>0</v>
      </c>
      <c r="X53" s="27">
        <v>0</v>
      </c>
      <c r="Y53" s="27">
        <v>86036</v>
      </c>
      <c r="Z53" s="27">
        <v>0</v>
      </c>
      <c r="AA53" s="27">
        <v>0</v>
      </c>
      <c r="AB53" s="27">
        <v>0</v>
      </c>
      <c r="AC53" s="28">
        <v>86036</v>
      </c>
      <c r="AD53" s="27">
        <v>2501712</v>
      </c>
      <c r="AE53" s="27">
        <v>5414725</v>
      </c>
      <c r="AF53" s="27">
        <v>5341924</v>
      </c>
      <c r="AG53" s="27">
        <v>2130268</v>
      </c>
      <c r="AH53" s="27">
        <v>794335</v>
      </c>
      <c r="AI53" s="28">
        <v>16269000</v>
      </c>
      <c r="AJ53" s="27"/>
      <c r="AK53" s="27"/>
      <c r="AL53" s="27"/>
      <c r="AM53" s="27">
        <v>9331.3799999999992</v>
      </c>
      <c r="AN53" s="27">
        <v>101218.82352941176</v>
      </c>
      <c r="AO53" s="27">
        <v>2943190.5882352944</v>
      </c>
      <c r="AP53" s="27">
        <v>6370264.7058823528</v>
      </c>
      <c r="AQ53" s="27">
        <v>6284616.4705882352</v>
      </c>
      <c r="AR53" s="27">
        <v>2506197.6470588236</v>
      </c>
      <c r="AS53" s="27">
        <v>925180.38470588252</v>
      </c>
      <c r="AT53" s="27">
        <v>19140000</v>
      </c>
    </row>
    <row r="54" spans="1:46" s="29" customFormat="1" ht="11.25" customHeight="1" x14ac:dyDescent="0.35">
      <c r="A54" s="18" t="str">
        <f t="shared" si="9"/>
        <v>2.1.1.6.1</v>
      </c>
      <c r="B54" s="22">
        <v>2</v>
      </c>
      <c r="C54" s="31" t="s">
        <v>102</v>
      </c>
      <c r="D54" s="32" t="s">
        <v>103</v>
      </c>
      <c r="E54" s="22" t="s">
        <v>104</v>
      </c>
      <c r="F54" s="32" t="s">
        <v>105</v>
      </c>
      <c r="G54" s="30" t="s">
        <v>117</v>
      </c>
      <c r="H54" s="32" t="s">
        <v>118</v>
      </c>
      <c r="I54" s="22">
        <v>1</v>
      </c>
      <c r="J54" s="23">
        <v>3093705</v>
      </c>
      <c r="K54" s="24">
        <v>3557760.7499999995</v>
      </c>
      <c r="L54" s="23">
        <v>464055.74999999953</v>
      </c>
      <c r="M54" s="36" t="s">
        <v>81</v>
      </c>
      <c r="N54" s="26" t="s">
        <v>16</v>
      </c>
      <c r="O54" s="27">
        <v>0</v>
      </c>
      <c r="P54" s="27">
        <v>0</v>
      </c>
      <c r="Q54" s="27">
        <v>0</v>
      </c>
      <c r="R54" s="27">
        <v>0</v>
      </c>
      <c r="S54" s="27">
        <v>0</v>
      </c>
      <c r="T54" s="27">
        <v>0</v>
      </c>
      <c r="U54" s="27">
        <v>300000</v>
      </c>
      <c r="V54" s="27">
        <v>0</v>
      </c>
      <c r="W54" s="27">
        <v>0</v>
      </c>
      <c r="X54" s="27">
        <v>0</v>
      </c>
      <c r="Y54" s="27">
        <v>700000</v>
      </c>
      <c r="Z54" s="27">
        <v>0</v>
      </c>
      <c r="AA54" s="27">
        <v>0</v>
      </c>
      <c r="AB54" s="27">
        <v>0</v>
      </c>
      <c r="AC54" s="28">
        <v>1000000</v>
      </c>
      <c r="AD54" s="27">
        <v>819522.68</v>
      </c>
      <c r="AE54" s="27">
        <v>832327.3600000001</v>
      </c>
      <c r="AF54" s="27">
        <v>0</v>
      </c>
      <c r="AG54" s="27">
        <v>0</v>
      </c>
      <c r="AH54" s="27">
        <v>441855</v>
      </c>
      <c r="AI54" s="28">
        <v>3093705.04</v>
      </c>
      <c r="AJ54" s="27"/>
      <c r="AK54" s="27"/>
      <c r="AL54" s="27"/>
      <c r="AM54" s="27">
        <v>0</v>
      </c>
      <c r="AN54" s="27">
        <v>1000000.0189317102</v>
      </c>
      <c r="AO54" s="27">
        <v>819522.69551496592</v>
      </c>
      <c r="AP54" s="27">
        <v>832327.37575738051</v>
      </c>
      <c r="AQ54" s="27">
        <v>0</v>
      </c>
      <c r="AR54" s="27">
        <v>0</v>
      </c>
      <c r="AS54" s="27">
        <v>441854.96836506994</v>
      </c>
      <c r="AT54" s="27">
        <v>3093705.0585691263</v>
      </c>
    </row>
    <row r="55" spans="1:46" s="29" customFormat="1" ht="11.25" customHeight="1" x14ac:dyDescent="0.35">
      <c r="A55" s="18" t="str">
        <f t="shared" si="9"/>
        <v>2.1.1.6.2</v>
      </c>
      <c r="B55" s="22">
        <v>2</v>
      </c>
      <c r="C55" s="31" t="s">
        <v>102</v>
      </c>
      <c r="D55" s="32" t="s">
        <v>103</v>
      </c>
      <c r="E55" s="22" t="s">
        <v>104</v>
      </c>
      <c r="F55" s="32" t="s">
        <v>105</v>
      </c>
      <c r="G55" s="30" t="s">
        <v>117</v>
      </c>
      <c r="H55" s="32" t="s">
        <v>118</v>
      </c>
      <c r="I55" s="22">
        <v>2</v>
      </c>
      <c r="J55" s="23">
        <v>6500000</v>
      </c>
      <c r="K55" s="24">
        <v>7474999.9999999991</v>
      </c>
      <c r="L55" s="23">
        <v>974999.99999999907</v>
      </c>
      <c r="M55" s="36" t="s">
        <v>81</v>
      </c>
      <c r="N55" s="26" t="s">
        <v>16</v>
      </c>
      <c r="O55" s="27">
        <v>0</v>
      </c>
      <c r="P55" s="27">
        <v>0</v>
      </c>
      <c r="Q55" s="27">
        <v>0</v>
      </c>
      <c r="R55" s="27">
        <v>0</v>
      </c>
      <c r="S55" s="27">
        <v>0</v>
      </c>
      <c r="T55" s="27">
        <v>0</v>
      </c>
      <c r="U55" s="27">
        <v>0</v>
      </c>
      <c r="V55" s="27">
        <v>0</v>
      </c>
      <c r="W55" s="27">
        <v>0</v>
      </c>
      <c r="X55" s="27">
        <v>0</v>
      </c>
      <c r="Y55" s="27">
        <v>0</v>
      </c>
      <c r="Z55" s="27">
        <v>2000000</v>
      </c>
      <c r="AA55" s="27">
        <v>1200000</v>
      </c>
      <c r="AB55" s="27">
        <v>0</v>
      </c>
      <c r="AC55" s="28">
        <v>3200000</v>
      </c>
      <c r="AD55" s="27">
        <v>2811554</v>
      </c>
      <c r="AE55" s="27">
        <v>488446</v>
      </c>
      <c r="AF55" s="27">
        <v>0</v>
      </c>
      <c r="AG55" s="27">
        <v>0</v>
      </c>
      <c r="AH55" s="27">
        <v>0</v>
      </c>
      <c r="AI55" s="28">
        <v>6500000</v>
      </c>
      <c r="AJ55" s="27"/>
      <c r="AK55" s="27"/>
      <c r="AL55" s="27"/>
      <c r="AM55" s="27">
        <v>0</v>
      </c>
      <c r="AN55" s="27">
        <v>3200000.0605814727</v>
      </c>
      <c r="AO55" s="27">
        <v>2811554.0532275257</v>
      </c>
      <c r="AP55" s="27">
        <v>488446.00924711814</v>
      </c>
      <c r="AQ55" s="27">
        <v>0</v>
      </c>
      <c r="AR55" s="27">
        <v>0</v>
      </c>
      <c r="AS55" s="27">
        <v>0</v>
      </c>
      <c r="AT55" s="27">
        <v>6500000.1230561174</v>
      </c>
    </row>
    <row r="56" spans="1:46" s="29" customFormat="1" ht="11.25" customHeight="1" x14ac:dyDescent="0.35">
      <c r="A56" s="18" t="str">
        <f t="shared" si="9"/>
        <v>2.1.1.6.3</v>
      </c>
      <c r="B56" s="22">
        <v>2</v>
      </c>
      <c r="C56" s="31" t="s">
        <v>102</v>
      </c>
      <c r="D56" s="32" t="s">
        <v>103</v>
      </c>
      <c r="E56" s="22" t="s">
        <v>104</v>
      </c>
      <c r="F56" s="32" t="s">
        <v>105</v>
      </c>
      <c r="G56" s="30" t="s">
        <v>117</v>
      </c>
      <c r="H56" s="32" t="s">
        <v>118</v>
      </c>
      <c r="I56" s="22">
        <v>3</v>
      </c>
      <c r="J56" s="23">
        <v>12961544</v>
      </c>
      <c r="K56" s="24">
        <v>14905775.6</v>
      </c>
      <c r="L56" s="23">
        <v>1944231.5999999996</v>
      </c>
      <c r="M56" s="36" t="s">
        <v>81</v>
      </c>
      <c r="N56" s="26" t="s">
        <v>16</v>
      </c>
      <c r="O56" s="27">
        <v>0</v>
      </c>
      <c r="P56" s="27">
        <v>0</v>
      </c>
      <c r="Q56" s="27">
        <v>0</v>
      </c>
      <c r="R56" s="27">
        <v>0</v>
      </c>
      <c r="S56" s="27">
        <v>0</v>
      </c>
      <c r="T56" s="27">
        <v>0</v>
      </c>
      <c r="U56" s="27">
        <v>0</v>
      </c>
      <c r="V56" s="27">
        <v>0</v>
      </c>
      <c r="W56" s="27">
        <v>0</v>
      </c>
      <c r="X56" s="27">
        <v>0</v>
      </c>
      <c r="Y56" s="27">
        <v>0</v>
      </c>
      <c r="Z56" s="27">
        <v>0</v>
      </c>
      <c r="AA56" s="27">
        <v>0</v>
      </c>
      <c r="AB56" s="27">
        <v>0</v>
      </c>
      <c r="AC56" s="28">
        <v>0</v>
      </c>
      <c r="AD56" s="27">
        <v>0</v>
      </c>
      <c r="AE56" s="27">
        <v>3888463.1999999997</v>
      </c>
      <c r="AF56" s="27">
        <v>3888463.1999999997</v>
      </c>
      <c r="AG56" s="27">
        <v>3888463.1999999997</v>
      </c>
      <c r="AH56" s="27">
        <v>1296154.4000000001</v>
      </c>
      <c r="AI56" s="28">
        <v>12961544</v>
      </c>
      <c r="AJ56" s="27"/>
      <c r="AK56" s="27"/>
      <c r="AL56" s="27"/>
      <c r="AM56" s="27">
        <v>0</v>
      </c>
      <c r="AN56" s="27">
        <v>0</v>
      </c>
      <c r="AO56" s="27">
        <v>0</v>
      </c>
      <c r="AP56" s="27">
        <v>3888463.2736152583</v>
      </c>
      <c r="AQ56" s="27">
        <v>3888463.2736152583</v>
      </c>
      <c r="AR56" s="27">
        <v>3888463.2736152583</v>
      </c>
      <c r="AS56" s="27">
        <v>1296154.4245384196</v>
      </c>
      <c r="AT56" s="27">
        <v>12961544.245384194</v>
      </c>
    </row>
    <row r="57" spans="1:46" s="29" customFormat="1" ht="11.25" customHeight="1" x14ac:dyDescent="0.35">
      <c r="A57" s="18" t="str">
        <f t="shared" si="9"/>
        <v>2.1.1.7._</v>
      </c>
      <c r="B57" s="22">
        <v>2</v>
      </c>
      <c r="C57" s="31" t="s">
        <v>102</v>
      </c>
      <c r="D57" s="32" t="s">
        <v>103</v>
      </c>
      <c r="E57" s="22" t="s">
        <v>104</v>
      </c>
      <c r="F57" s="32" t="s">
        <v>105</v>
      </c>
      <c r="G57" s="30" t="s">
        <v>119</v>
      </c>
      <c r="H57" s="32" t="s">
        <v>120</v>
      </c>
      <c r="I57" s="22" t="s">
        <v>27</v>
      </c>
      <c r="J57" s="23">
        <v>11092500</v>
      </c>
      <c r="K57" s="24">
        <v>12756374.999999998</v>
      </c>
      <c r="L57" s="23">
        <v>1663874.9999999981</v>
      </c>
      <c r="M57" s="36" t="s">
        <v>51</v>
      </c>
      <c r="N57" s="26" t="s">
        <v>16</v>
      </c>
      <c r="O57" s="27">
        <v>0</v>
      </c>
      <c r="P57" s="27">
        <v>0</v>
      </c>
      <c r="Q57" s="27">
        <v>0</v>
      </c>
      <c r="R57" s="27">
        <v>0</v>
      </c>
      <c r="S57" s="27">
        <v>0</v>
      </c>
      <c r="T57" s="27">
        <v>0</v>
      </c>
      <c r="U57" s="27">
        <v>0</v>
      </c>
      <c r="V57" s="27">
        <v>0</v>
      </c>
      <c r="W57" s="27">
        <v>0</v>
      </c>
      <c r="X57" s="27">
        <v>934293.20000000007</v>
      </c>
      <c r="Y57" s="27">
        <v>0</v>
      </c>
      <c r="Z57" s="27">
        <v>0</v>
      </c>
      <c r="AA57" s="27">
        <v>0</v>
      </c>
      <c r="AB57" s="27">
        <v>0</v>
      </c>
      <c r="AC57" s="28">
        <v>934293.20000000007</v>
      </c>
      <c r="AD57" s="27">
        <v>2090436.6</v>
      </c>
      <c r="AE57" s="27">
        <v>1395132</v>
      </c>
      <c r="AF57" s="27">
        <v>3169932</v>
      </c>
      <c r="AG57" s="27">
        <v>3502706</v>
      </c>
      <c r="AH57" s="27">
        <v>0</v>
      </c>
      <c r="AI57" s="28">
        <v>11092499.800000001</v>
      </c>
      <c r="AJ57" s="27"/>
      <c r="AK57" s="27"/>
      <c r="AL57" s="27"/>
      <c r="AM57" s="27">
        <v>0</v>
      </c>
      <c r="AN57" s="27">
        <v>1099168.4705882354</v>
      </c>
      <c r="AO57" s="27">
        <v>2459337.1764705884</v>
      </c>
      <c r="AP57" s="27">
        <v>1641331.7647058824</v>
      </c>
      <c r="AQ57" s="27">
        <v>3729331.7647058824</v>
      </c>
      <c r="AR57" s="27">
        <v>4120830.5882352944</v>
      </c>
      <c r="AS57" s="27">
        <v>0</v>
      </c>
      <c r="AT57" s="27">
        <v>13049999.764705883</v>
      </c>
    </row>
    <row r="58" spans="1:46" s="29" customFormat="1" ht="11.25" customHeight="1" x14ac:dyDescent="0.35">
      <c r="A58" s="18" t="str">
        <f t="shared" si="9"/>
        <v>2.1.1.8._</v>
      </c>
      <c r="B58" s="22">
        <v>2</v>
      </c>
      <c r="C58" s="31" t="s">
        <v>102</v>
      </c>
      <c r="D58" s="32" t="s">
        <v>103</v>
      </c>
      <c r="E58" s="22" t="s">
        <v>104</v>
      </c>
      <c r="F58" s="32" t="s">
        <v>105</v>
      </c>
      <c r="G58" s="30" t="s">
        <v>121</v>
      </c>
      <c r="H58" s="32" t="s">
        <v>122</v>
      </c>
      <c r="I58" s="22" t="s">
        <v>27</v>
      </c>
      <c r="J58" s="23">
        <v>29580000</v>
      </c>
      <c r="K58" s="24">
        <v>34017000</v>
      </c>
      <c r="L58" s="23">
        <v>4437000</v>
      </c>
      <c r="M58" s="36" t="s">
        <v>51</v>
      </c>
      <c r="N58" s="26" t="s">
        <v>16</v>
      </c>
      <c r="O58" s="27">
        <v>0</v>
      </c>
      <c r="P58" s="27">
        <v>0</v>
      </c>
      <c r="Q58" s="27">
        <v>0</v>
      </c>
      <c r="R58" s="27">
        <v>0</v>
      </c>
      <c r="S58" s="27">
        <v>0</v>
      </c>
      <c r="T58" s="27">
        <v>0</v>
      </c>
      <c r="U58" s="27">
        <v>0</v>
      </c>
      <c r="V58" s="27">
        <v>0</v>
      </c>
      <c r="W58" s="27">
        <v>0</v>
      </c>
      <c r="X58" s="27">
        <v>2491450</v>
      </c>
      <c r="Y58" s="27">
        <v>0</v>
      </c>
      <c r="Z58" s="27">
        <v>0</v>
      </c>
      <c r="AA58" s="27">
        <v>0</v>
      </c>
      <c r="AB58" s="27">
        <v>0</v>
      </c>
      <c r="AC58" s="28">
        <v>2491450</v>
      </c>
      <c r="AD58" s="27">
        <v>5425009.0800000001</v>
      </c>
      <c r="AE58" s="27">
        <v>1547395.7800000003</v>
      </c>
      <c r="AF58" s="27">
        <v>7294865.8200000003</v>
      </c>
      <c r="AG58" s="27">
        <v>7073809.2800000003</v>
      </c>
      <c r="AH58" s="27">
        <v>5747470.04</v>
      </c>
      <c r="AI58" s="28">
        <v>29580000</v>
      </c>
      <c r="AJ58" s="27"/>
      <c r="AK58" s="27"/>
      <c r="AL58" s="27"/>
      <c r="AM58" s="27">
        <v>0</v>
      </c>
      <c r="AN58" s="27">
        <v>2931117.6470588236</v>
      </c>
      <c r="AO58" s="27">
        <v>6382363.6235294119</v>
      </c>
      <c r="AP58" s="27">
        <v>1820465.6235294121</v>
      </c>
      <c r="AQ58" s="27">
        <v>8582195.0823529419</v>
      </c>
      <c r="AR58" s="27">
        <v>8322128.5647058832</v>
      </c>
      <c r="AS58" s="27">
        <v>6761729.45882353</v>
      </c>
      <c r="AT58" s="27">
        <v>34800000</v>
      </c>
    </row>
    <row r="59" spans="1:46" s="29" customFormat="1" ht="11.25" customHeight="1" x14ac:dyDescent="0.35">
      <c r="A59" s="18" t="str">
        <f t="shared" si="9"/>
        <v>2.1.2.0.1</v>
      </c>
      <c r="B59" s="30">
        <v>2</v>
      </c>
      <c r="C59" s="38" t="s">
        <v>102</v>
      </c>
      <c r="D59" s="32" t="s">
        <v>103</v>
      </c>
      <c r="E59" s="30" t="s">
        <v>123</v>
      </c>
      <c r="F59" s="32" t="s">
        <v>124</v>
      </c>
      <c r="G59" s="22" t="s">
        <v>125</v>
      </c>
      <c r="H59" s="22" t="s">
        <v>124</v>
      </c>
      <c r="I59" s="22">
        <v>1</v>
      </c>
      <c r="J59" s="23">
        <v>18246193</v>
      </c>
      <c r="K59" s="24">
        <v>20983121.949999999</v>
      </c>
      <c r="L59" s="23">
        <v>2736928.9499999993</v>
      </c>
      <c r="M59" s="36" t="s">
        <v>112</v>
      </c>
      <c r="N59" s="26" t="s">
        <v>17</v>
      </c>
      <c r="O59" s="27">
        <v>0</v>
      </c>
      <c r="P59" s="27">
        <v>0</v>
      </c>
      <c r="Q59" s="27">
        <v>0</v>
      </c>
      <c r="R59" s="27">
        <v>0</v>
      </c>
      <c r="S59" s="27">
        <v>0</v>
      </c>
      <c r="T59" s="27">
        <v>0</v>
      </c>
      <c r="U59" s="27">
        <v>0</v>
      </c>
      <c r="V59" s="27">
        <v>0</v>
      </c>
      <c r="W59" s="27">
        <v>0</v>
      </c>
      <c r="X59" s="27">
        <v>5473858</v>
      </c>
      <c r="Y59" s="27">
        <v>0</v>
      </c>
      <c r="Z59" s="27">
        <v>0</v>
      </c>
      <c r="AA59" s="27">
        <v>0</v>
      </c>
      <c r="AB59" s="27">
        <v>0</v>
      </c>
      <c r="AC59" s="28">
        <v>5473858</v>
      </c>
      <c r="AD59" s="27">
        <v>2554467</v>
      </c>
      <c r="AE59" s="27">
        <v>2554467</v>
      </c>
      <c r="AF59" s="27">
        <v>2554467</v>
      </c>
      <c r="AG59" s="27">
        <v>2554467</v>
      </c>
      <c r="AH59" s="27">
        <v>2554467</v>
      </c>
      <c r="AI59" s="28">
        <v>18246193</v>
      </c>
      <c r="AJ59" s="27"/>
      <c r="AK59" s="27"/>
      <c r="AL59" s="27"/>
      <c r="AM59" s="27">
        <v>0</v>
      </c>
      <c r="AN59" s="27">
        <v>6439832.9411764704</v>
      </c>
      <c r="AO59" s="27">
        <v>3005255.2941176472</v>
      </c>
      <c r="AP59" s="27">
        <v>3005255.2941176472</v>
      </c>
      <c r="AQ59" s="27">
        <v>3005255.2941176472</v>
      </c>
      <c r="AR59" s="27">
        <v>3005255.2941176472</v>
      </c>
      <c r="AS59" s="27">
        <v>3005255.2941176472</v>
      </c>
      <c r="AT59" s="27">
        <v>21466109.411764711</v>
      </c>
    </row>
    <row r="60" spans="1:46" s="29" customFormat="1" ht="11.25" customHeight="1" x14ac:dyDescent="0.35">
      <c r="A60" s="18" t="str">
        <f t="shared" si="9"/>
        <v>2.1.2.0.2</v>
      </c>
      <c r="B60" s="30">
        <v>2</v>
      </c>
      <c r="C60" s="38" t="s">
        <v>102</v>
      </c>
      <c r="D60" s="32" t="s">
        <v>103</v>
      </c>
      <c r="E60" s="30" t="s">
        <v>123</v>
      </c>
      <c r="F60" s="32" t="s">
        <v>124</v>
      </c>
      <c r="G60" s="22" t="s">
        <v>125</v>
      </c>
      <c r="H60" s="22" t="s">
        <v>124</v>
      </c>
      <c r="I60" s="22">
        <v>2</v>
      </c>
      <c r="J60" s="23">
        <v>4000000</v>
      </c>
      <c r="K60" s="24">
        <v>4600000</v>
      </c>
      <c r="L60" s="23">
        <v>600000</v>
      </c>
      <c r="M60" s="36" t="s">
        <v>112</v>
      </c>
      <c r="N60" s="26" t="s">
        <v>17</v>
      </c>
      <c r="O60" s="27">
        <v>0</v>
      </c>
      <c r="P60" s="27">
        <v>0</v>
      </c>
      <c r="Q60" s="27">
        <v>0</v>
      </c>
      <c r="R60" s="27">
        <v>0</v>
      </c>
      <c r="S60" s="27">
        <v>0</v>
      </c>
      <c r="T60" s="27">
        <v>0</v>
      </c>
      <c r="U60" s="27">
        <v>0</v>
      </c>
      <c r="V60" s="27">
        <v>0</v>
      </c>
      <c r="W60" s="27">
        <v>0</v>
      </c>
      <c r="X60" s="27">
        <v>0</v>
      </c>
      <c r="Y60" s="27">
        <v>0</v>
      </c>
      <c r="Z60" s="27">
        <v>0</v>
      </c>
      <c r="AA60" s="27">
        <v>0</v>
      </c>
      <c r="AB60" s="27">
        <v>0</v>
      </c>
      <c r="AC60" s="28">
        <v>0</v>
      </c>
      <c r="AD60" s="27">
        <v>2560000</v>
      </c>
      <c r="AE60" s="27">
        <v>1440000</v>
      </c>
      <c r="AF60" s="27">
        <v>0</v>
      </c>
      <c r="AG60" s="27">
        <v>0</v>
      </c>
      <c r="AH60" s="27">
        <v>0</v>
      </c>
      <c r="AI60" s="28">
        <v>4000000</v>
      </c>
      <c r="AJ60" s="27"/>
      <c r="AK60" s="27"/>
      <c r="AL60" s="27"/>
      <c r="AM60" s="27">
        <v>0</v>
      </c>
      <c r="AN60" s="27">
        <v>0</v>
      </c>
      <c r="AO60" s="27">
        <v>3011764.7058823532</v>
      </c>
      <c r="AP60" s="27">
        <v>1694117.6470588236</v>
      </c>
      <c r="AQ60" s="27">
        <v>0</v>
      </c>
      <c r="AR60" s="27">
        <v>0</v>
      </c>
      <c r="AS60" s="27">
        <v>0</v>
      </c>
      <c r="AT60" s="27">
        <v>4705882.3529411769</v>
      </c>
    </row>
    <row r="61" spans="1:46" s="29" customFormat="1" ht="11.25" customHeight="1" x14ac:dyDescent="0.35">
      <c r="A61" s="18" t="str">
        <f t="shared" si="9"/>
        <v>2.1.3.1.1</v>
      </c>
      <c r="B61" s="30">
        <v>2</v>
      </c>
      <c r="C61" s="38" t="s">
        <v>102</v>
      </c>
      <c r="D61" s="32" t="s">
        <v>103</v>
      </c>
      <c r="E61" s="30" t="s">
        <v>126</v>
      </c>
      <c r="F61" s="32" t="s">
        <v>127</v>
      </c>
      <c r="G61" s="30" t="s">
        <v>128</v>
      </c>
      <c r="H61" s="32" t="s">
        <v>129</v>
      </c>
      <c r="I61" s="22">
        <v>1</v>
      </c>
      <c r="J61" s="23">
        <v>35545666</v>
      </c>
      <c r="K61" s="24">
        <v>40877515.899999999</v>
      </c>
      <c r="L61" s="23">
        <v>5331849.8999999985</v>
      </c>
      <c r="M61" s="36" t="s">
        <v>81</v>
      </c>
      <c r="N61" s="26" t="s">
        <v>16</v>
      </c>
      <c r="O61" s="27">
        <v>0</v>
      </c>
      <c r="P61" s="27">
        <v>0</v>
      </c>
      <c r="Q61" s="27">
        <v>0</v>
      </c>
      <c r="R61" s="27">
        <v>0</v>
      </c>
      <c r="S61" s="27">
        <v>0</v>
      </c>
      <c r="T61" s="27">
        <v>0</v>
      </c>
      <c r="U61" s="27">
        <v>0</v>
      </c>
      <c r="V61" s="27">
        <v>0</v>
      </c>
      <c r="W61" s="27">
        <v>0</v>
      </c>
      <c r="X61" s="27">
        <v>2800000</v>
      </c>
      <c r="Y61" s="27">
        <v>0</v>
      </c>
      <c r="Z61" s="27">
        <v>0</v>
      </c>
      <c r="AA61" s="27">
        <v>4000000</v>
      </c>
      <c r="AB61" s="27">
        <v>0</v>
      </c>
      <c r="AC61" s="28">
        <v>6800000</v>
      </c>
      <c r="AD61" s="27">
        <v>6700000</v>
      </c>
      <c r="AE61" s="27">
        <v>10508088</v>
      </c>
      <c r="AF61" s="27">
        <v>11537578</v>
      </c>
      <c r="AG61" s="27">
        <v>0</v>
      </c>
      <c r="AH61" s="27">
        <v>0</v>
      </c>
      <c r="AI61" s="28">
        <v>35545666</v>
      </c>
      <c r="AJ61" s="27"/>
      <c r="AK61" s="27"/>
      <c r="AL61" s="27"/>
      <c r="AM61" s="27">
        <v>0</v>
      </c>
      <c r="AN61" s="27">
        <v>6799999.9712331994</v>
      </c>
      <c r="AO61" s="27">
        <v>6699999.9716562405</v>
      </c>
      <c r="AP61" s="27">
        <v>10508087.955546461</v>
      </c>
      <c r="AQ61" s="27">
        <v>11537577.951191293</v>
      </c>
      <c r="AR61" s="27">
        <v>0</v>
      </c>
      <c r="AS61" s="27">
        <v>0</v>
      </c>
      <c r="AT61" s="27">
        <v>35545665.849627197</v>
      </c>
    </row>
    <row r="62" spans="1:46" s="29" customFormat="1" ht="11.25" customHeight="1" x14ac:dyDescent="0.35">
      <c r="A62" s="18" t="str">
        <f t="shared" si="9"/>
        <v>2.1.3.1.2</v>
      </c>
      <c r="B62" s="30">
        <v>2</v>
      </c>
      <c r="C62" s="38" t="s">
        <v>102</v>
      </c>
      <c r="D62" s="32" t="s">
        <v>103</v>
      </c>
      <c r="E62" s="30" t="s">
        <v>126</v>
      </c>
      <c r="F62" s="32" t="s">
        <v>127</v>
      </c>
      <c r="G62" s="30" t="s">
        <v>128</v>
      </c>
      <c r="H62" s="32" t="s">
        <v>129</v>
      </c>
      <c r="I62" s="22">
        <v>2</v>
      </c>
      <c r="J62" s="23">
        <v>13940944</v>
      </c>
      <c r="K62" s="24">
        <v>16032085.6</v>
      </c>
      <c r="L62" s="23">
        <v>2091141.5999999996</v>
      </c>
      <c r="M62" s="36" t="s">
        <v>81</v>
      </c>
      <c r="N62" s="26" t="s">
        <v>16</v>
      </c>
      <c r="O62" s="27">
        <v>0</v>
      </c>
      <c r="P62" s="27">
        <v>0</v>
      </c>
      <c r="Q62" s="27">
        <v>0</v>
      </c>
      <c r="R62" s="27">
        <v>0</v>
      </c>
      <c r="S62" s="27">
        <v>0</v>
      </c>
      <c r="T62" s="27">
        <v>0</v>
      </c>
      <c r="U62" s="27">
        <v>0</v>
      </c>
      <c r="V62" s="27">
        <v>0</v>
      </c>
      <c r="W62" s="27">
        <v>0</v>
      </c>
      <c r="X62" s="27">
        <v>0</v>
      </c>
      <c r="Y62" s="27">
        <v>0</v>
      </c>
      <c r="Z62" s="27">
        <v>0</v>
      </c>
      <c r="AA62" s="27">
        <v>0</v>
      </c>
      <c r="AB62" s="27">
        <v>0</v>
      </c>
      <c r="AC62" s="28">
        <v>0</v>
      </c>
      <c r="AD62" s="27">
        <v>0</v>
      </c>
      <c r="AE62" s="27">
        <v>1394094.4000000001</v>
      </c>
      <c r="AF62" s="27">
        <v>2369960.48</v>
      </c>
      <c r="AG62" s="27">
        <v>6691653.1200000001</v>
      </c>
      <c r="AH62" s="27">
        <v>3485236</v>
      </c>
      <c r="AI62" s="28">
        <v>13940944</v>
      </c>
      <c r="AJ62" s="27"/>
      <c r="AK62" s="27"/>
      <c r="AL62" s="27"/>
      <c r="AM62" s="27">
        <v>0</v>
      </c>
      <c r="AN62" s="27">
        <v>0</v>
      </c>
      <c r="AO62" s="27">
        <v>0</v>
      </c>
      <c r="AP62" s="27">
        <v>1394094.4000000001</v>
      </c>
      <c r="AQ62" s="27">
        <v>2369960.48</v>
      </c>
      <c r="AR62" s="27">
        <v>6691653.1200000001</v>
      </c>
      <c r="AS62" s="27">
        <v>3485236</v>
      </c>
      <c r="AT62" s="27">
        <v>13940944</v>
      </c>
    </row>
    <row r="63" spans="1:46" s="29" customFormat="1" ht="11.25" customHeight="1" x14ac:dyDescent="0.35">
      <c r="A63" s="18" t="str">
        <f t="shared" si="9"/>
        <v>2.1.3.2.1</v>
      </c>
      <c r="B63" s="30">
        <v>2</v>
      </c>
      <c r="C63" s="38" t="s">
        <v>102</v>
      </c>
      <c r="D63" s="32" t="s">
        <v>103</v>
      </c>
      <c r="E63" s="30" t="s">
        <v>126</v>
      </c>
      <c r="F63" s="32" t="s">
        <v>127</v>
      </c>
      <c r="G63" s="30" t="s">
        <v>130</v>
      </c>
      <c r="H63" s="32" t="s">
        <v>131</v>
      </c>
      <c r="I63" s="22">
        <v>1</v>
      </c>
      <c r="J63" s="23">
        <v>14391596</v>
      </c>
      <c r="K63" s="24">
        <v>16550335.399999999</v>
      </c>
      <c r="L63" s="23">
        <v>2158739.3999999985</v>
      </c>
      <c r="M63" s="33" t="s">
        <v>81</v>
      </c>
      <c r="N63" s="26" t="s">
        <v>16</v>
      </c>
      <c r="O63" s="27">
        <v>265045.21999999997</v>
      </c>
      <c r="P63" s="27">
        <v>11213582.629999999</v>
      </c>
      <c r="Q63" s="27">
        <v>0</v>
      </c>
      <c r="R63" s="27">
        <v>1130415</v>
      </c>
      <c r="S63" s="27">
        <v>0</v>
      </c>
      <c r="T63" s="27">
        <v>0</v>
      </c>
      <c r="U63" s="27">
        <v>0</v>
      </c>
      <c r="V63" s="27">
        <v>0</v>
      </c>
      <c r="W63" s="27">
        <v>0</v>
      </c>
      <c r="X63" s="27">
        <v>163344</v>
      </c>
      <c r="Y63" s="27">
        <v>0</v>
      </c>
      <c r="Z63" s="27">
        <v>0</v>
      </c>
      <c r="AA63" s="27">
        <v>0</v>
      </c>
      <c r="AB63" s="27">
        <v>0</v>
      </c>
      <c r="AC63" s="28">
        <v>1293759</v>
      </c>
      <c r="AD63" s="27">
        <v>1619209</v>
      </c>
      <c r="AE63" s="27">
        <v>0</v>
      </c>
      <c r="AF63" s="27">
        <v>0</v>
      </c>
      <c r="AG63" s="27">
        <v>0</v>
      </c>
      <c r="AH63" s="27">
        <v>0</v>
      </c>
      <c r="AI63" s="28">
        <v>14391595.85</v>
      </c>
      <c r="AJ63" s="27"/>
      <c r="AK63" s="27"/>
      <c r="AL63" s="27">
        <v>300000</v>
      </c>
      <c r="AM63" s="27">
        <v>12692601.57</v>
      </c>
      <c r="AN63" s="27">
        <v>1464414.3961334794</v>
      </c>
      <c r="AO63" s="27">
        <v>1832793.4104797689</v>
      </c>
      <c r="AP63" s="27">
        <v>0</v>
      </c>
      <c r="AQ63" s="27">
        <v>0</v>
      </c>
      <c r="AR63" s="27">
        <v>0</v>
      </c>
      <c r="AS63" s="27">
        <v>0</v>
      </c>
      <c r="AT63" s="27">
        <v>16289809.376613248</v>
      </c>
    </row>
    <row r="64" spans="1:46" s="29" customFormat="1" ht="11.25" customHeight="1" x14ac:dyDescent="0.35">
      <c r="A64" s="18" t="str">
        <f t="shared" si="9"/>
        <v>2.1.3.2.2</v>
      </c>
      <c r="B64" s="30">
        <v>2</v>
      </c>
      <c r="C64" s="38" t="s">
        <v>102</v>
      </c>
      <c r="D64" s="32" t="s">
        <v>103</v>
      </c>
      <c r="E64" s="30" t="s">
        <v>126</v>
      </c>
      <c r="F64" s="32" t="s">
        <v>127</v>
      </c>
      <c r="G64" s="30" t="s">
        <v>130</v>
      </c>
      <c r="H64" s="32" t="s">
        <v>131</v>
      </c>
      <c r="I64" s="22">
        <v>2</v>
      </c>
      <c r="J64" s="23">
        <v>34838404</v>
      </c>
      <c r="K64" s="24">
        <v>40064164.599999994</v>
      </c>
      <c r="L64" s="23">
        <v>5225760.599999994</v>
      </c>
      <c r="M64" s="33" t="s">
        <v>81</v>
      </c>
      <c r="N64" s="26" t="s">
        <v>16</v>
      </c>
      <c r="O64" s="27">
        <v>0</v>
      </c>
      <c r="P64" s="27">
        <v>0</v>
      </c>
      <c r="Q64" s="27">
        <v>0</v>
      </c>
      <c r="R64" s="27">
        <v>0</v>
      </c>
      <c r="S64" s="27">
        <v>0</v>
      </c>
      <c r="T64" s="27">
        <v>0</v>
      </c>
      <c r="U64" s="27">
        <v>0</v>
      </c>
      <c r="V64" s="27">
        <v>1919970</v>
      </c>
      <c r="W64" s="27">
        <v>0</v>
      </c>
      <c r="X64" s="27">
        <v>0</v>
      </c>
      <c r="Y64" s="27">
        <v>1000000</v>
      </c>
      <c r="Z64" s="27">
        <v>0</v>
      </c>
      <c r="AA64" s="27">
        <v>5500000</v>
      </c>
      <c r="AB64" s="27">
        <v>0</v>
      </c>
      <c r="AC64" s="28">
        <v>8419970</v>
      </c>
      <c r="AD64" s="27">
        <v>4899306</v>
      </c>
      <c r="AE64" s="27">
        <v>5053134</v>
      </c>
      <c r="AF64" s="27">
        <v>6668494</v>
      </c>
      <c r="AG64" s="27">
        <v>8129994</v>
      </c>
      <c r="AH64" s="27">
        <v>1667506</v>
      </c>
      <c r="AI64" s="28">
        <v>34838404</v>
      </c>
      <c r="AJ64" s="27"/>
      <c r="AK64" s="27"/>
      <c r="AL64" s="27"/>
      <c r="AM64" s="27">
        <v>0</v>
      </c>
      <c r="AN64" s="27">
        <v>8419970</v>
      </c>
      <c r="AO64" s="27">
        <v>4899306</v>
      </c>
      <c r="AP64" s="27">
        <v>5053134</v>
      </c>
      <c r="AQ64" s="27">
        <v>6668494</v>
      </c>
      <c r="AR64" s="27">
        <v>8129994</v>
      </c>
      <c r="AS64" s="27">
        <v>1667506</v>
      </c>
      <c r="AT64" s="27">
        <v>34838404</v>
      </c>
    </row>
    <row r="65" spans="1:46" s="29" customFormat="1" ht="11.25" customHeight="1" x14ac:dyDescent="0.35">
      <c r="A65" s="18" t="str">
        <f t="shared" si="9"/>
        <v>2.1.3.3.1</v>
      </c>
      <c r="B65" s="30">
        <v>2</v>
      </c>
      <c r="C65" s="38" t="s">
        <v>102</v>
      </c>
      <c r="D65" s="32" t="s">
        <v>103</v>
      </c>
      <c r="E65" s="30" t="s">
        <v>126</v>
      </c>
      <c r="F65" s="32" t="s">
        <v>127</v>
      </c>
      <c r="G65" s="30" t="s">
        <v>132</v>
      </c>
      <c r="H65" s="32" t="s">
        <v>133</v>
      </c>
      <c r="I65" s="22">
        <v>1</v>
      </c>
      <c r="J65" s="23">
        <v>2918429</v>
      </c>
      <c r="K65" s="24">
        <v>3356193.3499999996</v>
      </c>
      <c r="L65" s="23">
        <v>437764.34999999963</v>
      </c>
      <c r="M65" s="33" t="s">
        <v>134</v>
      </c>
      <c r="N65" s="26" t="s">
        <v>16</v>
      </c>
      <c r="O65" s="27">
        <v>0</v>
      </c>
      <c r="P65" s="27">
        <v>0</v>
      </c>
      <c r="Q65" s="27">
        <v>0</v>
      </c>
      <c r="R65" s="27">
        <v>0</v>
      </c>
      <c r="S65" s="27">
        <v>0</v>
      </c>
      <c r="T65" s="27">
        <v>869704</v>
      </c>
      <c r="U65" s="27">
        <v>0</v>
      </c>
      <c r="V65" s="27">
        <v>0</v>
      </c>
      <c r="W65" s="27">
        <v>0</v>
      </c>
      <c r="X65" s="27">
        <v>177179</v>
      </c>
      <c r="Y65" s="27">
        <v>0</v>
      </c>
      <c r="Z65" s="27">
        <v>2048725</v>
      </c>
      <c r="AA65" s="27">
        <v>0</v>
      </c>
      <c r="AB65" s="27">
        <v>0</v>
      </c>
      <c r="AC65" s="28">
        <v>3095608</v>
      </c>
      <c r="AD65" s="27">
        <v>0</v>
      </c>
      <c r="AE65" s="27">
        <v>0</v>
      </c>
      <c r="AF65" s="27">
        <v>0</v>
      </c>
      <c r="AG65" s="27">
        <v>0</v>
      </c>
      <c r="AH65" s="27">
        <v>0</v>
      </c>
      <c r="AI65" s="28">
        <v>3095608</v>
      </c>
      <c r="AJ65" s="27"/>
      <c r="AK65" s="27"/>
      <c r="AL65" s="27"/>
      <c r="AM65" s="27">
        <v>1577955.67</v>
      </c>
      <c r="AN65" s="27">
        <v>1855490.2123529422</v>
      </c>
      <c r="AO65" s="27">
        <v>0</v>
      </c>
      <c r="AP65" s="27">
        <v>0</v>
      </c>
      <c r="AQ65" s="27">
        <v>0</v>
      </c>
      <c r="AR65" s="27">
        <v>0</v>
      </c>
      <c r="AS65" s="27">
        <v>0</v>
      </c>
      <c r="AT65" s="27">
        <v>3433445.8823529421</v>
      </c>
    </row>
    <row r="66" spans="1:46" s="29" customFormat="1" ht="11.25" customHeight="1" x14ac:dyDescent="0.35">
      <c r="A66" s="18" t="str">
        <f t="shared" si="9"/>
        <v>2.1.3.3.2</v>
      </c>
      <c r="B66" s="30">
        <v>2</v>
      </c>
      <c r="C66" s="38" t="s">
        <v>102</v>
      </c>
      <c r="D66" s="32" t="s">
        <v>103</v>
      </c>
      <c r="E66" s="30" t="s">
        <v>126</v>
      </c>
      <c r="F66" s="32" t="s">
        <v>127</v>
      </c>
      <c r="G66" s="30" t="s">
        <v>132</v>
      </c>
      <c r="H66" s="32" t="s">
        <v>133</v>
      </c>
      <c r="I66" s="22">
        <v>2</v>
      </c>
      <c r="J66" s="23">
        <v>2200055</v>
      </c>
      <c r="K66" s="24">
        <v>2530063.25</v>
      </c>
      <c r="L66" s="23">
        <v>330008.25</v>
      </c>
      <c r="M66" s="33" t="s">
        <v>134</v>
      </c>
      <c r="N66" s="26" t="s">
        <v>16</v>
      </c>
      <c r="O66" s="27">
        <v>0</v>
      </c>
      <c r="P66" s="27">
        <v>0</v>
      </c>
      <c r="Q66" s="27">
        <v>0</v>
      </c>
      <c r="R66" s="27">
        <v>0</v>
      </c>
      <c r="S66" s="27">
        <v>0</v>
      </c>
      <c r="T66" s="27">
        <v>0</v>
      </c>
      <c r="U66" s="27">
        <v>0</v>
      </c>
      <c r="V66" s="27">
        <v>0</v>
      </c>
      <c r="W66" s="27">
        <v>0</v>
      </c>
      <c r="X66" s="27">
        <v>0</v>
      </c>
      <c r="Y66" s="27">
        <v>0</v>
      </c>
      <c r="Z66" s="27">
        <v>0</v>
      </c>
      <c r="AA66" s="27">
        <v>0</v>
      </c>
      <c r="AB66" s="27">
        <v>0</v>
      </c>
      <c r="AC66" s="28">
        <v>0</v>
      </c>
      <c r="AD66" s="27">
        <v>0</v>
      </c>
      <c r="AE66" s="27">
        <v>2200055</v>
      </c>
      <c r="AF66" s="27">
        <v>0</v>
      </c>
      <c r="AG66" s="27">
        <v>0</v>
      </c>
      <c r="AH66" s="27">
        <v>0</v>
      </c>
      <c r="AI66" s="28">
        <v>2200055</v>
      </c>
      <c r="AJ66" s="27"/>
      <c r="AK66" s="27"/>
      <c r="AL66" s="27"/>
      <c r="AM66" s="27">
        <v>0</v>
      </c>
      <c r="AN66" s="27">
        <v>0</v>
      </c>
      <c r="AO66" s="27">
        <v>0</v>
      </c>
      <c r="AP66" s="27">
        <v>2588300</v>
      </c>
      <c r="AQ66" s="27">
        <v>0</v>
      </c>
      <c r="AR66" s="27">
        <v>0</v>
      </c>
      <c r="AS66" s="27">
        <v>0</v>
      </c>
      <c r="AT66" s="27">
        <v>2588300</v>
      </c>
    </row>
    <row r="67" spans="1:46" s="29" customFormat="1" ht="11.25" customHeight="1" x14ac:dyDescent="0.35">
      <c r="A67" s="18" t="str">
        <f t="shared" si="9"/>
        <v>2.1.3.3.3</v>
      </c>
      <c r="B67" s="30">
        <v>2</v>
      </c>
      <c r="C67" s="38" t="s">
        <v>102</v>
      </c>
      <c r="D67" s="32" t="s">
        <v>103</v>
      </c>
      <c r="E67" s="30" t="s">
        <v>126</v>
      </c>
      <c r="F67" s="32" t="s">
        <v>127</v>
      </c>
      <c r="G67" s="30" t="s">
        <v>132</v>
      </c>
      <c r="H67" s="32" t="s">
        <v>133</v>
      </c>
      <c r="I67" s="22">
        <v>3</v>
      </c>
      <c r="J67" s="23">
        <v>49256579</v>
      </c>
      <c r="K67" s="24">
        <v>56645065.849999994</v>
      </c>
      <c r="L67" s="23">
        <v>7388486.849999994</v>
      </c>
      <c r="M67" s="33" t="s">
        <v>134</v>
      </c>
      <c r="N67" s="26" t="s">
        <v>16</v>
      </c>
      <c r="O67" s="27">
        <v>0</v>
      </c>
      <c r="P67" s="27">
        <v>0</v>
      </c>
      <c r="Q67" s="27">
        <v>0</v>
      </c>
      <c r="R67" s="27">
        <v>0</v>
      </c>
      <c r="S67" s="27">
        <v>0</v>
      </c>
      <c r="T67" s="27">
        <v>0</v>
      </c>
      <c r="U67" s="27">
        <v>0</v>
      </c>
      <c r="V67" s="27">
        <v>0</v>
      </c>
      <c r="W67" s="27">
        <v>0</v>
      </c>
      <c r="X67" s="27">
        <v>0</v>
      </c>
      <c r="Y67" s="27">
        <v>0</v>
      </c>
      <c r="Z67" s="27">
        <v>0</v>
      </c>
      <c r="AA67" s="27">
        <v>0</v>
      </c>
      <c r="AB67" s="27">
        <v>0</v>
      </c>
      <c r="AC67" s="28">
        <v>0</v>
      </c>
      <c r="AD67" s="27">
        <v>4084866</v>
      </c>
      <c r="AE67" s="27">
        <v>13568698</v>
      </c>
      <c r="AF67" s="27">
        <v>12643477</v>
      </c>
      <c r="AG67" s="27">
        <v>14033880</v>
      </c>
      <c r="AH67" s="27">
        <v>4925658</v>
      </c>
      <c r="AI67" s="28">
        <v>49256579</v>
      </c>
      <c r="AJ67" s="27"/>
      <c r="AK67" s="27"/>
      <c r="AL67" s="27"/>
      <c r="AM67" s="27">
        <v>0</v>
      </c>
      <c r="AN67" s="27">
        <v>0</v>
      </c>
      <c r="AO67" s="27">
        <v>4805724.7058823518</v>
      </c>
      <c r="AP67" s="27">
        <v>15963174.117647056</v>
      </c>
      <c r="AQ67" s="27">
        <v>14874678.823529409</v>
      </c>
      <c r="AR67" s="27">
        <v>16510447.058823528</v>
      </c>
      <c r="AS67" s="27">
        <v>5794891.7647058815</v>
      </c>
      <c r="AT67" s="27">
        <v>57948916.470588222</v>
      </c>
    </row>
    <row r="68" spans="1:46" s="29" customFormat="1" ht="11.25" customHeight="1" x14ac:dyDescent="0.35">
      <c r="A68" s="18" t="str">
        <f t="shared" si="9"/>
        <v>2.1.3.3.4</v>
      </c>
      <c r="B68" s="30">
        <v>2</v>
      </c>
      <c r="C68" s="38" t="s">
        <v>102</v>
      </c>
      <c r="D68" s="32" t="s">
        <v>103</v>
      </c>
      <c r="E68" s="30" t="s">
        <v>126</v>
      </c>
      <c r="F68" s="32" t="s">
        <v>127</v>
      </c>
      <c r="G68" s="30" t="s">
        <v>132</v>
      </c>
      <c r="H68" s="32" t="s">
        <v>133</v>
      </c>
      <c r="I68" s="22">
        <v>4</v>
      </c>
      <c r="J68" s="23">
        <v>0</v>
      </c>
      <c r="K68" s="24">
        <v>0</v>
      </c>
      <c r="L68" s="23">
        <v>0</v>
      </c>
      <c r="M68" s="33" t="s">
        <v>134</v>
      </c>
      <c r="N68" s="26" t="s">
        <v>16</v>
      </c>
      <c r="O68" s="27">
        <v>0</v>
      </c>
      <c r="P68" s="27">
        <v>0</v>
      </c>
      <c r="Q68" s="27">
        <v>0</v>
      </c>
      <c r="R68" s="27">
        <v>0</v>
      </c>
      <c r="S68" s="27">
        <v>0</v>
      </c>
      <c r="T68" s="27">
        <v>0</v>
      </c>
      <c r="U68" s="27">
        <v>0</v>
      </c>
      <c r="V68" s="27">
        <v>0</v>
      </c>
      <c r="W68" s="27">
        <v>0</v>
      </c>
      <c r="X68" s="27">
        <v>0</v>
      </c>
      <c r="Y68" s="27">
        <v>0</v>
      </c>
      <c r="Z68" s="27">
        <v>0</v>
      </c>
      <c r="AA68" s="27">
        <v>0</v>
      </c>
      <c r="AB68" s="27">
        <v>0</v>
      </c>
      <c r="AC68" s="28">
        <v>0</v>
      </c>
      <c r="AD68" s="27">
        <v>0</v>
      </c>
      <c r="AE68" s="27">
        <v>0</v>
      </c>
      <c r="AF68" s="27">
        <v>0</v>
      </c>
      <c r="AG68" s="27">
        <v>0</v>
      </c>
      <c r="AH68" s="27">
        <v>0</v>
      </c>
      <c r="AI68" s="28">
        <v>0</v>
      </c>
      <c r="AJ68" s="27"/>
      <c r="AK68" s="27"/>
      <c r="AL68" s="27"/>
      <c r="AM68" s="27">
        <v>0</v>
      </c>
      <c r="AN68" s="27">
        <v>0</v>
      </c>
      <c r="AO68" s="27">
        <v>0</v>
      </c>
      <c r="AP68" s="27">
        <v>0</v>
      </c>
      <c r="AQ68" s="27">
        <v>0</v>
      </c>
      <c r="AR68" s="27">
        <v>0</v>
      </c>
      <c r="AS68" s="27">
        <v>0</v>
      </c>
      <c r="AT68" s="27">
        <v>0</v>
      </c>
    </row>
    <row r="69" spans="1:46" s="29" customFormat="1" ht="11.25" customHeight="1" x14ac:dyDescent="0.35">
      <c r="A69" s="18" t="str">
        <f t="shared" si="9"/>
        <v>2.1.3.3.5</v>
      </c>
      <c r="B69" s="30">
        <v>2</v>
      </c>
      <c r="C69" s="38" t="s">
        <v>102</v>
      </c>
      <c r="D69" s="32" t="s">
        <v>103</v>
      </c>
      <c r="E69" s="30" t="s">
        <v>126</v>
      </c>
      <c r="F69" s="32" t="s">
        <v>127</v>
      </c>
      <c r="G69" s="30" t="s">
        <v>132</v>
      </c>
      <c r="H69" s="32" t="s">
        <v>133</v>
      </c>
      <c r="I69" s="22">
        <v>5</v>
      </c>
      <c r="J69" s="23">
        <v>0</v>
      </c>
      <c r="K69" s="24">
        <v>0</v>
      </c>
      <c r="L69" s="23">
        <v>0</v>
      </c>
      <c r="M69" s="33" t="s">
        <v>134</v>
      </c>
      <c r="N69" s="26" t="s">
        <v>16</v>
      </c>
      <c r="O69" s="27">
        <v>0</v>
      </c>
      <c r="P69" s="27">
        <v>0</v>
      </c>
      <c r="Q69" s="27">
        <v>0</v>
      </c>
      <c r="R69" s="27">
        <v>0</v>
      </c>
      <c r="S69" s="27">
        <v>0</v>
      </c>
      <c r="T69" s="27">
        <v>0</v>
      </c>
      <c r="U69" s="27">
        <v>0</v>
      </c>
      <c r="V69" s="27">
        <v>0</v>
      </c>
      <c r="W69" s="27">
        <v>0</v>
      </c>
      <c r="X69" s="27">
        <v>0</v>
      </c>
      <c r="Y69" s="27">
        <v>0</v>
      </c>
      <c r="Z69" s="27">
        <v>0</v>
      </c>
      <c r="AA69" s="27">
        <v>0</v>
      </c>
      <c r="AB69" s="27">
        <v>0</v>
      </c>
      <c r="AC69" s="28">
        <v>0</v>
      </c>
      <c r="AD69" s="27">
        <v>0</v>
      </c>
      <c r="AE69" s="27">
        <v>0</v>
      </c>
      <c r="AF69" s="27">
        <v>0</v>
      </c>
      <c r="AG69" s="27">
        <v>0</v>
      </c>
      <c r="AH69" s="27">
        <v>0</v>
      </c>
      <c r="AI69" s="28">
        <v>0</v>
      </c>
      <c r="AJ69" s="27"/>
      <c r="AK69" s="27"/>
      <c r="AL69" s="27"/>
      <c r="AM69" s="27">
        <v>0</v>
      </c>
      <c r="AN69" s="27">
        <v>0</v>
      </c>
      <c r="AO69" s="27">
        <v>0</v>
      </c>
      <c r="AP69" s="27">
        <v>0</v>
      </c>
      <c r="AQ69" s="27">
        <v>0</v>
      </c>
      <c r="AR69" s="27">
        <v>0</v>
      </c>
      <c r="AS69" s="27">
        <v>0</v>
      </c>
      <c r="AT69" s="27">
        <v>0</v>
      </c>
    </row>
    <row r="70" spans="1:46" s="29" customFormat="1" ht="11.25" customHeight="1" x14ac:dyDescent="0.35">
      <c r="A70" s="18" t="str">
        <f t="shared" si="9"/>
        <v>2.1.4.0._</v>
      </c>
      <c r="B70" s="22">
        <v>2</v>
      </c>
      <c r="C70" s="31" t="s">
        <v>102</v>
      </c>
      <c r="D70" s="32" t="s">
        <v>103</v>
      </c>
      <c r="E70" s="22" t="s">
        <v>135</v>
      </c>
      <c r="F70" s="32" t="s">
        <v>136</v>
      </c>
      <c r="G70" s="30" t="s">
        <v>137</v>
      </c>
      <c r="H70" s="32" t="s">
        <v>15</v>
      </c>
      <c r="I70" s="22" t="s">
        <v>27</v>
      </c>
      <c r="J70" s="23">
        <v>31000000</v>
      </c>
      <c r="K70" s="24">
        <v>35650000</v>
      </c>
      <c r="L70" s="23">
        <v>4650000</v>
      </c>
      <c r="M70" s="36" t="s">
        <v>112</v>
      </c>
      <c r="N70" s="26" t="s">
        <v>17</v>
      </c>
      <c r="O70" s="27">
        <v>0</v>
      </c>
      <c r="P70" s="27">
        <v>0</v>
      </c>
      <c r="Q70" s="27">
        <v>0</v>
      </c>
      <c r="R70" s="27">
        <v>0</v>
      </c>
      <c r="S70" s="27">
        <v>0</v>
      </c>
      <c r="T70" s="27">
        <v>0</v>
      </c>
      <c r="U70" s="27">
        <v>0</v>
      </c>
      <c r="V70" s="27">
        <v>0</v>
      </c>
      <c r="W70" s="27">
        <v>0</v>
      </c>
      <c r="X70" s="27">
        <v>0</v>
      </c>
      <c r="Y70" s="27">
        <v>0</v>
      </c>
      <c r="Z70" s="27">
        <v>0</v>
      </c>
      <c r="AA70" s="27">
        <v>0</v>
      </c>
      <c r="AB70" s="27">
        <v>0</v>
      </c>
      <c r="AC70" s="28">
        <v>0</v>
      </c>
      <c r="AD70" s="27">
        <v>6000000</v>
      </c>
      <c r="AE70" s="27">
        <v>16000000</v>
      </c>
      <c r="AF70" s="27">
        <v>2000000</v>
      </c>
      <c r="AG70" s="27">
        <v>7000000</v>
      </c>
      <c r="AH70" s="27">
        <v>0</v>
      </c>
      <c r="AI70" s="28">
        <v>31000000</v>
      </c>
      <c r="AJ70" s="27"/>
      <c r="AK70" s="27"/>
      <c r="AL70" s="27"/>
      <c r="AM70" s="27">
        <v>0</v>
      </c>
      <c r="AN70" s="27">
        <v>0</v>
      </c>
      <c r="AO70" s="27">
        <v>7058823.5294117648</v>
      </c>
      <c r="AP70" s="27">
        <v>18823529.411764707</v>
      </c>
      <c r="AQ70" s="27">
        <v>2352941.1764705884</v>
      </c>
      <c r="AR70" s="27">
        <v>8235294.1176470593</v>
      </c>
      <c r="AS70" s="27">
        <v>0</v>
      </c>
      <c r="AT70" s="27">
        <v>36470588.235294119</v>
      </c>
    </row>
    <row r="71" spans="1:46" s="29" customFormat="1" ht="11.25" customHeight="1" x14ac:dyDescent="0.35">
      <c r="A71" s="18" t="str">
        <f t="shared" si="9"/>
        <v>2.2.1.1.1</v>
      </c>
      <c r="B71" s="30">
        <v>2</v>
      </c>
      <c r="C71" s="38" t="s">
        <v>138</v>
      </c>
      <c r="D71" s="32" t="s">
        <v>139</v>
      </c>
      <c r="E71" s="30" t="s">
        <v>140</v>
      </c>
      <c r="F71" s="32" t="s">
        <v>141</v>
      </c>
      <c r="G71" s="30" t="s">
        <v>142</v>
      </c>
      <c r="H71" s="32" t="s">
        <v>143</v>
      </c>
      <c r="I71" s="22">
        <v>1</v>
      </c>
      <c r="J71" s="23">
        <v>51850364</v>
      </c>
      <c r="K71" s="24">
        <v>59627918.599999994</v>
      </c>
      <c r="L71" s="23">
        <v>7777554.599999994</v>
      </c>
      <c r="M71" s="36" t="s">
        <v>81</v>
      </c>
      <c r="N71" s="26" t="s">
        <v>16</v>
      </c>
      <c r="O71" s="27">
        <v>0</v>
      </c>
      <c r="P71" s="27">
        <v>0</v>
      </c>
      <c r="Q71" s="27">
        <v>0</v>
      </c>
      <c r="R71" s="27">
        <v>0</v>
      </c>
      <c r="S71" s="27">
        <v>0</v>
      </c>
      <c r="T71" s="27">
        <v>0</v>
      </c>
      <c r="U71" s="27">
        <v>0</v>
      </c>
      <c r="V71" s="27">
        <v>1261530</v>
      </c>
      <c r="W71" s="27">
        <v>0</v>
      </c>
      <c r="X71" s="27">
        <v>0</v>
      </c>
      <c r="Y71" s="27">
        <v>0</v>
      </c>
      <c r="Z71" s="27">
        <v>5000000</v>
      </c>
      <c r="AA71" s="27">
        <v>0</v>
      </c>
      <c r="AB71" s="27">
        <v>0</v>
      </c>
      <c r="AC71" s="28">
        <v>6261530</v>
      </c>
      <c r="AD71" s="27">
        <v>7772205.1000483502</v>
      </c>
      <c r="AE71" s="27">
        <v>11537114.691526899</v>
      </c>
      <c r="AF71" s="27">
        <v>9495895.1016533002</v>
      </c>
      <c r="AG71" s="27">
        <v>9758900.3055511005</v>
      </c>
      <c r="AH71" s="27">
        <v>7024719</v>
      </c>
      <c r="AI71" s="28">
        <v>51850364.198779643</v>
      </c>
      <c r="AJ71" s="27"/>
      <c r="AK71" s="27"/>
      <c r="AL71" s="27"/>
      <c r="AM71" s="27">
        <v>0</v>
      </c>
      <c r="AN71" s="27">
        <v>6261530</v>
      </c>
      <c r="AO71" s="27">
        <v>7772205.1000483502</v>
      </c>
      <c r="AP71" s="27">
        <v>11537114.691526899</v>
      </c>
      <c r="AQ71" s="27">
        <v>9495895.1016533002</v>
      </c>
      <c r="AR71" s="27">
        <v>9758900.3055511005</v>
      </c>
      <c r="AS71" s="27">
        <v>7024718.8012203574</v>
      </c>
      <c r="AT71" s="27">
        <v>51850364</v>
      </c>
    </row>
    <row r="72" spans="1:46" s="29" customFormat="1" ht="11.25" customHeight="1" x14ac:dyDescent="0.35">
      <c r="A72" s="18" t="str">
        <f t="shared" si="9"/>
        <v>2.2.1.1.2</v>
      </c>
      <c r="B72" s="30">
        <v>2</v>
      </c>
      <c r="C72" s="38" t="s">
        <v>138</v>
      </c>
      <c r="D72" s="32" t="s">
        <v>139</v>
      </c>
      <c r="E72" s="30" t="s">
        <v>140</v>
      </c>
      <c r="F72" s="32" t="s">
        <v>141</v>
      </c>
      <c r="G72" s="30" t="s">
        <v>142</v>
      </c>
      <c r="H72" s="32" t="s">
        <v>143</v>
      </c>
      <c r="I72" s="22">
        <v>2</v>
      </c>
      <c r="J72" s="23">
        <v>22309636</v>
      </c>
      <c r="K72" s="24">
        <v>25656081.399999999</v>
      </c>
      <c r="L72" s="23">
        <v>3346445.3999999985</v>
      </c>
      <c r="M72" s="36" t="s">
        <v>81</v>
      </c>
      <c r="N72" s="26" t="s">
        <v>16</v>
      </c>
      <c r="O72" s="27">
        <v>0</v>
      </c>
      <c r="P72" s="27">
        <v>0</v>
      </c>
      <c r="Q72" s="27">
        <v>0</v>
      </c>
      <c r="R72" s="27">
        <v>0</v>
      </c>
      <c r="S72" s="27">
        <v>0</v>
      </c>
      <c r="T72" s="27">
        <v>0</v>
      </c>
      <c r="U72" s="27">
        <v>0</v>
      </c>
      <c r="V72" s="27">
        <v>0</v>
      </c>
      <c r="W72" s="27">
        <v>0</v>
      </c>
      <c r="X72" s="27">
        <v>0</v>
      </c>
      <c r="Y72" s="27">
        <v>0</v>
      </c>
      <c r="Z72" s="27">
        <v>0</v>
      </c>
      <c r="AA72" s="27">
        <v>0</v>
      </c>
      <c r="AB72" s="27">
        <v>0</v>
      </c>
      <c r="AC72" s="28">
        <v>0</v>
      </c>
      <c r="AD72" s="27">
        <v>0</v>
      </c>
      <c r="AE72" s="27">
        <v>2969560</v>
      </c>
      <c r="AF72" s="27">
        <v>6780025</v>
      </c>
      <c r="AG72" s="27">
        <v>11300042</v>
      </c>
      <c r="AH72" s="27">
        <v>1260009</v>
      </c>
      <c r="AI72" s="28">
        <v>22309636</v>
      </c>
      <c r="AJ72" s="27"/>
      <c r="AK72" s="27"/>
      <c r="AL72" s="27"/>
      <c r="AM72" s="27">
        <v>0</v>
      </c>
      <c r="AN72" s="27">
        <v>0</v>
      </c>
      <c r="AO72" s="27">
        <v>0</v>
      </c>
      <c r="AP72" s="27">
        <v>2969560</v>
      </c>
      <c r="AQ72" s="27">
        <v>6780025</v>
      </c>
      <c r="AR72" s="27">
        <v>11300042</v>
      </c>
      <c r="AS72" s="27">
        <v>1260009</v>
      </c>
      <c r="AT72" s="27">
        <v>22309636</v>
      </c>
    </row>
    <row r="73" spans="1:46" s="29" customFormat="1" ht="11.25" customHeight="1" x14ac:dyDescent="0.35">
      <c r="A73" s="18" t="str">
        <f t="shared" si="9"/>
        <v>2.2.2.1.1</v>
      </c>
      <c r="B73" s="30">
        <v>2</v>
      </c>
      <c r="C73" s="38" t="s">
        <v>138</v>
      </c>
      <c r="D73" s="32" t="s">
        <v>139</v>
      </c>
      <c r="E73" s="30" t="s">
        <v>144</v>
      </c>
      <c r="F73" s="32" t="s">
        <v>145</v>
      </c>
      <c r="G73" s="39" t="s">
        <v>146</v>
      </c>
      <c r="H73" s="41" t="s">
        <v>147</v>
      </c>
      <c r="I73" s="22">
        <v>1</v>
      </c>
      <c r="J73" s="23">
        <v>20000000</v>
      </c>
      <c r="K73" s="24">
        <v>23000000</v>
      </c>
      <c r="L73" s="23">
        <v>3000000</v>
      </c>
      <c r="M73" s="33" t="s">
        <v>81</v>
      </c>
      <c r="N73" s="26" t="s">
        <v>17</v>
      </c>
      <c r="O73" s="27">
        <v>0</v>
      </c>
      <c r="P73" s="27">
        <v>0</v>
      </c>
      <c r="Q73" s="27">
        <v>0</v>
      </c>
      <c r="R73" s="27">
        <v>206250</v>
      </c>
      <c r="S73" s="27">
        <v>0</v>
      </c>
      <c r="T73" s="27">
        <v>281498</v>
      </c>
      <c r="U73" s="27">
        <v>932948.29489999998</v>
      </c>
      <c r="V73" s="27">
        <v>242924</v>
      </c>
      <c r="W73" s="27">
        <v>221114</v>
      </c>
      <c r="X73" s="27">
        <v>134218</v>
      </c>
      <c r="Y73" s="27">
        <v>1631749.6880999999</v>
      </c>
      <c r="Z73" s="27">
        <v>1500000</v>
      </c>
      <c r="AA73" s="27">
        <v>1000000</v>
      </c>
      <c r="AB73" s="27">
        <v>0</v>
      </c>
      <c r="AC73" s="28">
        <v>6150701.983</v>
      </c>
      <c r="AD73" s="27">
        <v>2771450.8876</v>
      </c>
      <c r="AE73" s="27">
        <v>1594724.1348000001</v>
      </c>
      <c r="AF73" s="27">
        <v>3176787.2086224202</v>
      </c>
      <c r="AG73" s="27">
        <v>5520114.3498239601</v>
      </c>
      <c r="AH73" s="27">
        <v>786221</v>
      </c>
      <c r="AI73" s="28">
        <v>19999999.56384638</v>
      </c>
      <c r="AJ73" s="27"/>
      <c r="AK73" s="27"/>
      <c r="AL73" s="27"/>
      <c r="AM73" s="27">
        <v>0</v>
      </c>
      <c r="AN73" s="27">
        <v>6150701.9924866268</v>
      </c>
      <c r="AO73" s="27">
        <v>2771450.8918745886</v>
      </c>
      <c r="AP73" s="27">
        <v>1594724.1372596466</v>
      </c>
      <c r="AQ73" s="27">
        <v>3176787.2135221851</v>
      </c>
      <c r="AR73" s="27">
        <v>5520114.3583379909</v>
      </c>
      <c r="AS73" s="27">
        <v>786221.00121263973</v>
      </c>
      <c r="AT73" s="27">
        <v>19999999.594693676</v>
      </c>
    </row>
    <row r="74" spans="1:46" s="29" customFormat="1" ht="11.25" customHeight="1" x14ac:dyDescent="0.35">
      <c r="A74" s="18" t="str">
        <f t="shared" si="9"/>
        <v>2.2.2.1.2</v>
      </c>
      <c r="B74" s="30">
        <v>2</v>
      </c>
      <c r="C74" s="38" t="s">
        <v>138</v>
      </c>
      <c r="D74" s="32" t="s">
        <v>139</v>
      </c>
      <c r="E74" s="30" t="s">
        <v>144</v>
      </c>
      <c r="F74" s="32" t="s">
        <v>145</v>
      </c>
      <c r="G74" s="39" t="s">
        <v>146</v>
      </c>
      <c r="H74" s="41" t="s">
        <v>147</v>
      </c>
      <c r="I74" s="22">
        <v>2</v>
      </c>
      <c r="J74" s="23">
        <v>20000000</v>
      </c>
      <c r="K74" s="24">
        <v>23000000</v>
      </c>
      <c r="L74" s="23">
        <v>3000000</v>
      </c>
      <c r="M74" s="33" t="s">
        <v>81</v>
      </c>
      <c r="N74" s="26" t="s">
        <v>17</v>
      </c>
      <c r="O74" s="27">
        <v>0</v>
      </c>
      <c r="P74" s="27">
        <v>0</v>
      </c>
      <c r="Q74" s="27">
        <v>0</v>
      </c>
      <c r="R74" s="27">
        <v>0</v>
      </c>
      <c r="S74" s="27">
        <v>0</v>
      </c>
      <c r="T74" s="27">
        <v>0</v>
      </c>
      <c r="U74" s="27">
        <v>0</v>
      </c>
      <c r="V74" s="27">
        <v>0</v>
      </c>
      <c r="W74" s="27">
        <v>0</v>
      </c>
      <c r="X74" s="27">
        <v>0</v>
      </c>
      <c r="Y74" s="27">
        <v>0</v>
      </c>
      <c r="Z74" s="27">
        <v>0</v>
      </c>
      <c r="AA74" s="27">
        <v>5000000</v>
      </c>
      <c r="AB74" s="27">
        <v>0</v>
      </c>
      <c r="AC74" s="28">
        <v>5000000</v>
      </c>
      <c r="AD74" s="27">
        <v>4250000</v>
      </c>
      <c r="AE74" s="27">
        <v>3550000</v>
      </c>
      <c r="AF74" s="27">
        <v>2950000</v>
      </c>
      <c r="AG74" s="27">
        <v>4250000</v>
      </c>
      <c r="AH74" s="27">
        <v>0</v>
      </c>
      <c r="AI74" s="28">
        <v>20000000</v>
      </c>
      <c r="AJ74" s="27"/>
      <c r="AK74" s="27"/>
      <c r="AL74" s="27"/>
      <c r="AM74" s="27">
        <v>0</v>
      </c>
      <c r="AN74" s="27">
        <v>4999999.9965748051</v>
      </c>
      <c r="AO74" s="27">
        <v>4249999.997088585</v>
      </c>
      <c r="AP74" s="27">
        <v>3549999.9975681119</v>
      </c>
      <c r="AQ74" s="27">
        <v>2949999.9979791353</v>
      </c>
      <c r="AR74" s="27">
        <v>4249999.997088585</v>
      </c>
      <c r="AS74" s="27">
        <v>0</v>
      </c>
      <c r="AT74" s="27">
        <v>19999999.98629922</v>
      </c>
    </row>
    <row r="75" spans="1:46" s="29" customFormat="1" ht="11.25" customHeight="1" x14ac:dyDescent="0.35">
      <c r="A75" s="18" t="str">
        <f t="shared" si="9"/>
        <v>2.2.2.1.3</v>
      </c>
      <c r="B75" s="30">
        <v>2</v>
      </c>
      <c r="C75" s="38" t="s">
        <v>138</v>
      </c>
      <c r="D75" s="32" t="s">
        <v>139</v>
      </c>
      <c r="E75" s="30" t="s">
        <v>144</v>
      </c>
      <c r="F75" s="32" t="s">
        <v>145</v>
      </c>
      <c r="G75" s="39" t="s">
        <v>146</v>
      </c>
      <c r="H75" s="41" t="s">
        <v>147</v>
      </c>
      <c r="I75" s="22">
        <v>3</v>
      </c>
      <c r="J75" s="23">
        <v>25030000</v>
      </c>
      <c r="K75" s="24">
        <v>28784499.999999996</v>
      </c>
      <c r="L75" s="23">
        <v>3754499.9999999963</v>
      </c>
      <c r="M75" s="33" t="s">
        <v>81</v>
      </c>
      <c r="N75" s="26" t="s">
        <v>17</v>
      </c>
      <c r="O75" s="27">
        <v>0</v>
      </c>
      <c r="P75" s="27">
        <v>0</v>
      </c>
      <c r="Q75" s="27">
        <v>0</v>
      </c>
      <c r="R75" s="27">
        <v>0</v>
      </c>
      <c r="S75" s="27">
        <v>0</v>
      </c>
      <c r="T75" s="27">
        <v>0</v>
      </c>
      <c r="U75" s="27">
        <v>0</v>
      </c>
      <c r="V75" s="27">
        <v>0</v>
      </c>
      <c r="W75" s="27">
        <v>0</v>
      </c>
      <c r="X75" s="27">
        <v>0</v>
      </c>
      <c r="Y75" s="27">
        <v>0</v>
      </c>
      <c r="Z75" s="27">
        <v>0</v>
      </c>
      <c r="AA75" s="27">
        <v>2500000</v>
      </c>
      <c r="AB75" s="27">
        <v>0</v>
      </c>
      <c r="AC75" s="28">
        <v>2500000</v>
      </c>
      <c r="AD75" s="27">
        <v>3600000</v>
      </c>
      <c r="AE75" s="27">
        <v>4400000</v>
      </c>
      <c r="AF75" s="27">
        <v>5600000</v>
      </c>
      <c r="AG75" s="27">
        <v>7600000</v>
      </c>
      <c r="AH75" s="27">
        <v>1330000</v>
      </c>
      <c r="AI75" s="28">
        <v>25030000</v>
      </c>
      <c r="AJ75" s="27"/>
      <c r="AK75" s="27"/>
      <c r="AL75" s="27"/>
      <c r="AM75" s="27">
        <v>0</v>
      </c>
      <c r="AN75" s="27">
        <v>2499999.9982874026</v>
      </c>
      <c r="AO75" s="27">
        <v>3599999.9975338597</v>
      </c>
      <c r="AP75" s="27">
        <v>4399999.9969858285</v>
      </c>
      <c r="AQ75" s="27">
        <v>5599999.9961637817</v>
      </c>
      <c r="AR75" s="27">
        <v>7599999.9947937047</v>
      </c>
      <c r="AS75" s="27">
        <v>1329999.9990888983</v>
      </c>
      <c r="AT75" s="27">
        <v>25029999.982853476</v>
      </c>
    </row>
    <row r="76" spans="1:46" s="29" customFormat="1" ht="11.25" customHeight="1" x14ac:dyDescent="0.35">
      <c r="A76" s="18" t="str">
        <f t="shared" si="9"/>
        <v>2.2.2.2.1</v>
      </c>
      <c r="B76" s="30">
        <v>2</v>
      </c>
      <c r="C76" s="38" t="s">
        <v>138</v>
      </c>
      <c r="D76" s="32" t="s">
        <v>139</v>
      </c>
      <c r="E76" s="30" t="s">
        <v>144</v>
      </c>
      <c r="F76" s="32" t="s">
        <v>145</v>
      </c>
      <c r="G76" s="39" t="s">
        <v>148</v>
      </c>
      <c r="H76" s="32" t="s">
        <v>149</v>
      </c>
      <c r="I76" s="22">
        <v>1</v>
      </c>
      <c r="J76" s="23">
        <v>2000000</v>
      </c>
      <c r="K76" s="24">
        <v>2300000</v>
      </c>
      <c r="L76" s="23">
        <v>300000</v>
      </c>
      <c r="M76" s="33" t="s">
        <v>81</v>
      </c>
      <c r="N76" s="26" t="s">
        <v>17</v>
      </c>
      <c r="O76" s="27">
        <v>0</v>
      </c>
      <c r="P76" s="27">
        <v>0</v>
      </c>
      <c r="Q76" s="27">
        <v>0</v>
      </c>
      <c r="R76" s="27">
        <v>0</v>
      </c>
      <c r="S76" s="27">
        <v>0</v>
      </c>
      <c r="T76" s="27">
        <v>0</v>
      </c>
      <c r="U76" s="27">
        <v>0</v>
      </c>
      <c r="V76" s="27">
        <v>0</v>
      </c>
      <c r="W76" s="27">
        <v>343240.3795636475</v>
      </c>
      <c r="X76" s="27">
        <v>0</v>
      </c>
      <c r="Y76" s="27">
        <v>200000</v>
      </c>
      <c r="Z76" s="27">
        <v>600000</v>
      </c>
      <c r="AA76" s="27">
        <v>464754</v>
      </c>
      <c r="AB76" s="27">
        <v>0</v>
      </c>
      <c r="AC76" s="28">
        <v>1607994.3795636476</v>
      </c>
      <c r="AD76" s="27">
        <v>392006</v>
      </c>
      <c r="AE76" s="27">
        <v>0</v>
      </c>
      <c r="AF76" s="27">
        <v>0</v>
      </c>
      <c r="AG76" s="27">
        <v>0</v>
      </c>
      <c r="AH76" s="27">
        <v>0</v>
      </c>
      <c r="AI76" s="28">
        <v>2000000.3795636476</v>
      </c>
      <c r="AJ76" s="27"/>
      <c r="AK76" s="27"/>
      <c r="AL76" s="27"/>
      <c r="AM76" s="27">
        <v>0</v>
      </c>
      <c r="AN76" s="27">
        <v>1607994.3795636471</v>
      </c>
      <c r="AO76" s="27">
        <v>392005.62043635244</v>
      </c>
      <c r="AP76" s="27">
        <v>0</v>
      </c>
      <c r="AQ76" s="27">
        <v>0</v>
      </c>
      <c r="AR76" s="27">
        <v>0</v>
      </c>
      <c r="AS76" s="27">
        <v>0</v>
      </c>
      <c r="AT76" s="27">
        <v>1999999.9999999995</v>
      </c>
    </row>
    <row r="77" spans="1:46" s="29" customFormat="1" ht="11.25" customHeight="1" x14ac:dyDescent="0.35">
      <c r="A77" s="18" t="str">
        <f t="shared" si="9"/>
        <v>2.2.2.2.2</v>
      </c>
      <c r="B77" s="30">
        <v>2</v>
      </c>
      <c r="C77" s="38" t="s">
        <v>138</v>
      </c>
      <c r="D77" s="32" t="s">
        <v>139</v>
      </c>
      <c r="E77" s="30" t="s">
        <v>144</v>
      </c>
      <c r="F77" s="32" t="s">
        <v>145</v>
      </c>
      <c r="G77" s="39" t="s">
        <v>148</v>
      </c>
      <c r="H77" s="32" t="s">
        <v>149</v>
      </c>
      <c r="I77" s="22">
        <v>2</v>
      </c>
      <c r="J77" s="23">
        <v>2000000</v>
      </c>
      <c r="K77" s="24">
        <v>2300000</v>
      </c>
      <c r="L77" s="23">
        <v>300000</v>
      </c>
      <c r="M77" s="33" t="s">
        <v>81</v>
      </c>
      <c r="N77" s="26" t="s">
        <v>17</v>
      </c>
      <c r="O77" s="27">
        <v>0</v>
      </c>
      <c r="P77" s="27">
        <v>0</v>
      </c>
      <c r="Q77" s="27">
        <v>0</v>
      </c>
      <c r="R77" s="27">
        <v>0</v>
      </c>
      <c r="S77" s="27">
        <v>0</v>
      </c>
      <c r="T77" s="27">
        <v>0</v>
      </c>
      <c r="U77" s="27">
        <v>0</v>
      </c>
      <c r="V77" s="27">
        <v>0</v>
      </c>
      <c r="W77" s="27">
        <v>0</v>
      </c>
      <c r="X77" s="27">
        <v>0</v>
      </c>
      <c r="Y77" s="27">
        <v>0</v>
      </c>
      <c r="Z77" s="27">
        <v>200000</v>
      </c>
      <c r="AA77" s="27">
        <v>400000</v>
      </c>
      <c r="AB77" s="27">
        <v>0</v>
      </c>
      <c r="AC77" s="28">
        <v>600000</v>
      </c>
      <c r="AD77" s="27">
        <v>566666.66666666663</v>
      </c>
      <c r="AE77" s="27">
        <v>211666.66666666666</v>
      </c>
      <c r="AF77" s="27">
        <v>621667</v>
      </c>
      <c r="AG77" s="27">
        <v>0</v>
      </c>
      <c r="AH77" s="27">
        <v>0</v>
      </c>
      <c r="AI77" s="28">
        <v>2000000.3333333333</v>
      </c>
      <c r="AJ77" s="27"/>
      <c r="AK77" s="27"/>
      <c r="AL77" s="27"/>
      <c r="AM77" s="27">
        <v>0</v>
      </c>
      <c r="AN77" s="27">
        <v>600000</v>
      </c>
      <c r="AO77" s="27">
        <v>566666.66666666663</v>
      </c>
      <c r="AP77" s="27">
        <v>211666.66666666666</v>
      </c>
      <c r="AQ77" s="27">
        <v>621666.66666666674</v>
      </c>
      <c r="AR77" s="27">
        <v>0</v>
      </c>
      <c r="AS77" s="27">
        <v>0</v>
      </c>
      <c r="AT77" s="27">
        <v>2000000</v>
      </c>
    </row>
    <row r="78" spans="1:46" s="29" customFormat="1" ht="11.25" customHeight="1" x14ac:dyDescent="0.35">
      <c r="A78" s="18" t="str">
        <f t="shared" si="9"/>
        <v>2.2.2.3.1</v>
      </c>
      <c r="B78" s="30">
        <v>2</v>
      </c>
      <c r="C78" s="38" t="s">
        <v>138</v>
      </c>
      <c r="D78" s="42" t="s">
        <v>139</v>
      </c>
      <c r="E78" s="30" t="s">
        <v>144</v>
      </c>
      <c r="F78" s="32" t="s">
        <v>145</v>
      </c>
      <c r="G78" s="39" t="s">
        <v>150</v>
      </c>
      <c r="H78" s="32" t="s">
        <v>151</v>
      </c>
      <c r="I78" s="22">
        <v>1</v>
      </c>
      <c r="J78" s="23">
        <v>6999385</v>
      </c>
      <c r="K78" s="24">
        <v>8049292.7499999991</v>
      </c>
      <c r="L78" s="23">
        <v>1049907.7499999991</v>
      </c>
      <c r="M78" s="33" t="s">
        <v>112</v>
      </c>
      <c r="N78" s="26" t="s">
        <v>17</v>
      </c>
      <c r="O78" s="27">
        <v>0</v>
      </c>
      <c r="P78" s="27">
        <v>0</v>
      </c>
      <c r="Q78" s="27">
        <v>0</v>
      </c>
      <c r="R78" s="27">
        <v>0</v>
      </c>
      <c r="S78" s="27">
        <v>0</v>
      </c>
      <c r="T78" s="27">
        <v>0</v>
      </c>
      <c r="U78" s="27">
        <v>0</v>
      </c>
      <c r="V78" s="27">
        <v>0</v>
      </c>
      <c r="W78" s="27">
        <v>0</v>
      </c>
      <c r="X78" s="27">
        <v>0</v>
      </c>
      <c r="Y78" s="27">
        <v>0</v>
      </c>
      <c r="Z78" s="27">
        <v>0</v>
      </c>
      <c r="AA78" s="27">
        <v>0</v>
      </c>
      <c r="AB78" s="27">
        <v>0</v>
      </c>
      <c r="AC78" s="28">
        <v>0</v>
      </c>
      <c r="AD78" s="27">
        <v>1749846.25</v>
      </c>
      <c r="AE78" s="27">
        <v>1749846.25</v>
      </c>
      <c r="AF78" s="27">
        <v>1679852.4</v>
      </c>
      <c r="AG78" s="27">
        <v>1609858.55</v>
      </c>
      <c r="AH78" s="27">
        <v>209981.55</v>
      </c>
      <c r="AI78" s="28">
        <v>6999385</v>
      </c>
      <c r="AJ78" s="27"/>
      <c r="AK78" s="27"/>
      <c r="AL78" s="27"/>
      <c r="AM78" s="27">
        <v>0</v>
      </c>
      <c r="AN78" s="27">
        <v>0</v>
      </c>
      <c r="AO78" s="27">
        <v>1749846.2500000005</v>
      </c>
      <c r="AP78" s="27">
        <v>1749846.2500000005</v>
      </c>
      <c r="AQ78" s="27">
        <v>1679852.4000000004</v>
      </c>
      <c r="AR78" s="27">
        <v>1609858.5500000005</v>
      </c>
      <c r="AS78" s="27">
        <v>209981.55000000005</v>
      </c>
      <c r="AT78" s="27">
        <v>6999385.0000000019</v>
      </c>
    </row>
    <row r="79" spans="1:46" s="29" customFormat="1" ht="11.25" customHeight="1" x14ac:dyDescent="0.35">
      <c r="A79" s="18" t="str">
        <f t="shared" si="9"/>
        <v>2.2.2.3.2</v>
      </c>
      <c r="B79" s="30">
        <v>2</v>
      </c>
      <c r="C79" s="38" t="s">
        <v>138</v>
      </c>
      <c r="D79" s="42" t="s">
        <v>139</v>
      </c>
      <c r="E79" s="30" t="s">
        <v>144</v>
      </c>
      <c r="F79" s="32" t="s">
        <v>145</v>
      </c>
      <c r="G79" s="39" t="s">
        <v>150</v>
      </c>
      <c r="H79" s="32" t="s">
        <v>151</v>
      </c>
      <c r="I79" s="22">
        <v>2</v>
      </c>
      <c r="J79" s="23">
        <v>16149296</v>
      </c>
      <c r="K79" s="24">
        <v>18571690.399999999</v>
      </c>
      <c r="L79" s="23">
        <v>2422394.3999999985</v>
      </c>
      <c r="M79" s="33" t="s">
        <v>112</v>
      </c>
      <c r="N79" s="26" t="s">
        <v>17</v>
      </c>
      <c r="O79" s="27">
        <v>0</v>
      </c>
      <c r="P79" s="27">
        <v>0</v>
      </c>
      <c r="Q79" s="27">
        <v>0</v>
      </c>
      <c r="R79" s="27">
        <v>0</v>
      </c>
      <c r="S79" s="27">
        <v>0</v>
      </c>
      <c r="T79" s="27">
        <v>0</v>
      </c>
      <c r="U79" s="27">
        <v>0</v>
      </c>
      <c r="V79" s="27">
        <v>0</v>
      </c>
      <c r="W79" s="27">
        <v>0</v>
      </c>
      <c r="X79" s="27">
        <v>0</v>
      </c>
      <c r="Y79" s="27">
        <v>0</v>
      </c>
      <c r="Z79" s="27">
        <v>0</v>
      </c>
      <c r="AA79" s="27">
        <v>0</v>
      </c>
      <c r="AB79" s="27">
        <v>0</v>
      </c>
      <c r="AC79" s="28">
        <v>0</v>
      </c>
      <c r="AD79" s="27">
        <v>0</v>
      </c>
      <c r="AE79" s="27">
        <v>4037324</v>
      </c>
      <c r="AF79" s="27">
        <v>4037324</v>
      </c>
      <c r="AG79" s="27">
        <v>4037324</v>
      </c>
      <c r="AH79" s="27">
        <v>4037324</v>
      </c>
      <c r="AI79" s="28">
        <v>16149296</v>
      </c>
      <c r="AJ79" s="27"/>
      <c r="AK79" s="27"/>
      <c r="AL79" s="27"/>
      <c r="AM79" s="27">
        <v>0</v>
      </c>
      <c r="AN79" s="27">
        <v>0</v>
      </c>
      <c r="AO79" s="27">
        <v>0</v>
      </c>
      <c r="AP79" s="27">
        <v>4037323.9506526208</v>
      </c>
      <c r="AQ79" s="27">
        <v>4037323.9506526208</v>
      </c>
      <c r="AR79" s="27">
        <v>4037323.9506526208</v>
      </c>
      <c r="AS79" s="27">
        <v>4037323.9506526208</v>
      </c>
      <c r="AT79" s="27">
        <v>16149295.802610483</v>
      </c>
    </row>
    <row r="80" spans="1:46" s="29" customFormat="1" ht="11.25" customHeight="1" x14ac:dyDescent="0.35">
      <c r="A80" s="18" t="str">
        <f t="shared" si="9"/>
        <v>2.2.2.4._</v>
      </c>
      <c r="B80" s="30">
        <v>2</v>
      </c>
      <c r="C80" s="38" t="s">
        <v>138</v>
      </c>
      <c r="D80" s="42" t="s">
        <v>139</v>
      </c>
      <c r="E80" s="30" t="s">
        <v>144</v>
      </c>
      <c r="F80" s="32" t="s">
        <v>145</v>
      </c>
      <c r="G80" s="39" t="s">
        <v>152</v>
      </c>
      <c r="H80" s="32" t="s">
        <v>153</v>
      </c>
      <c r="I80" s="22" t="s">
        <v>27</v>
      </c>
      <c r="J80" s="23">
        <v>0</v>
      </c>
      <c r="K80" s="24">
        <v>0</v>
      </c>
      <c r="L80" s="23">
        <v>0</v>
      </c>
      <c r="M80" s="33" t="s">
        <v>112</v>
      </c>
      <c r="N80" s="26" t="s">
        <v>17</v>
      </c>
      <c r="O80" s="27">
        <v>0</v>
      </c>
      <c r="P80" s="27">
        <v>0</v>
      </c>
      <c r="Q80" s="27">
        <v>0</v>
      </c>
      <c r="R80" s="27">
        <v>0</v>
      </c>
      <c r="S80" s="27">
        <v>0</v>
      </c>
      <c r="T80" s="27">
        <v>0</v>
      </c>
      <c r="U80" s="27">
        <v>0</v>
      </c>
      <c r="V80" s="27">
        <v>0</v>
      </c>
      <c r="W80" s="27">
        <v>0</v>
      </c>
      <c r="X80" s="27">
        <v>0</v>
      </c>
      <c r="Y80" s="27">
        <v>0</v>
      </c>
      <c r="Z80" s="27">
        <v>0</v>
      </c>
      <c r="AA80" s="27">
        <v>0</v>
      </c>
      <c r="AB80" s="27">
        <v>0</v>
      </c>
      <c r="AC80" s="28">
        <v>0</v>
      </c>
      <c r="AD80" s="27">
        <v>0</v>
      </c>
      <c r="AE80" s="27">
        <v>0</v>
      </c>
      <c r="AF80" s="27">
        <v>0</v>
      </c>
      <c r="AG80" s="27">
        <v>0</v>
      </c>
      <c r="AH80" s="27">
        <v>0</v>
      </c>
      <c r="AI80" s="28">
        <v>0</v>
      </c>
      <c r="AJ80" s="27"/>
      <c r="AK80" s="27"/>
      <c r="AL80" s="27"/>
      <c r="AM80" s="27">
        <v>0</v>
      </c>
      <c r="AN80" s="27">
        <v>0</v>
      </c>
      <c r="AO80" s="27">
        <v>0</v>
      </c>
      <c r="AP80" s="27">
        <v>0</v>
      </c>
      <c r="AQ80" s="27">
        <v>0</v>
      </c>
      <c r="AR80" s="27">
        <v>0</v>
      </c>
      <c r="AS80" s="27">
        <v>0</v>
      </c>
      <c r="AT80" s="27">
        <v>0</v>
      </c>
    </row>
    <row r="81" spans="1:46" s="29" customFormat="1" ht="11.25" customHeight="1" x14ac:dyDescent="0.35">
      <c r="A81" s="18" t="str">
        <f t="shared" si="9"/>
        <v>2.2.3.1._</v>
      </c>
      <c r="B81" s="30">
        <v>2</v>
      </c>
      <c r="C81" s="38" t="s">
        <v>138</v>
      </c>
      <c r="D81" s="32" t="s">
        <v>139</v>
      </c>
      <c r="E81" s="30" t="s">
        <v>154</v>
      </c>
      <c r="F81" s="32" t="s">
        <v>155</v>
      </c>
      <c r="G81" s="39" t="s">
        <v>156</v>
      </c>
      <c r="H81" s="32" t="s">
        <v>157</v>
      </c>
      <c r="I81" s="22" t="s">
        <v>27</v>
      </c>
      <c r="J81" s="23">
        <v>0</v>
      </c>
      <c r="K81" s="24">
        <v>0</v>
      </c>
      <c r="L81" s="23">
        <v>0</v>
      </c>
      <c r="M81" s="36" t="s">
        <v>81</v>
      </c>
      <c r="N81" s="26" t="s">
        <v>16</v>
      </c>
      <c r="O81" s="27">
        <v>0</v>
      </c>
      <c r="P81" s="27">
        <v>0</v>
      </c>
      <c r="Q81" s="27">
        <v>0</v>
      </c>
      <c r="R81" s="27">
        <v>0</v>
      </c>
      <c r="S81" s="27">
        <v>0</v>
      </c>
      <c r="T81" s="27">
        <v>0</v>
      </c>
      <c r="U81" s="27">
        <v>0</v>
      </c>
      <c r="V81" s="27">
        <v>0</v>
      </c>
      <c r="W81" s="27">
        <v>0</v>
      </c>
      <c r="X81" s="27">
        <v>0</v>
      </c>
      <c r="Y81" s="27">
        <v>0</v>
      </c>
      <c r="Z81" s="27">
        <v>0</v>
      </c>
      <c r="AA81" s="27">
        <v>0</v>
      </c>
      <c r="AB81" s="27">
        <v>0</v>
      </c>
      <c r="AC81" s="28">
        <v>0</v>
      </c>
      <c r="AD81" s="27">
        <v>0</v>
      </c>
      <c r="AE81" s="27">
        <v>0</v>
      </c>
      <c r="AF81" s="27">
        <v>0</v>
      </c>
      <c r="AG81" s="27">
        <v>0</v>
      </c>
      <c r="AH81" s="27">
        <v>0</v>
      </c>
      <c r="AI81" s="28">
        <v>0</v>
      </c>
      <c r="AJ81" s="27"/>
      <c r="AK81" s="27"/>
      <c r="AL81" s="27"/>
      <c r="AM81" s="27">
        <v>0</v>
      </c>
      <c r="AN81" s="27">
        <v>0</v>
      </c>
      <c r="AO81" s="27">
        <v>0</v>
      </c>
      <c r="AP81" s="27">
        <v>0</v>
      </c>
      <c r="AQ81" s="27">
        <v>0</v>
      </c>
      <c r="AR81" s="27">
        <v>0</v>
      </c>
      <c r="AS81" s="27">
        <v>0</v>
      </c>
      <c r="AT81" s="27">
        <v>0</v>
      </c>
    </row>
    <row r="82" spans="1:46" s="29" customFormat="1" ht="11.25" customHeight="1" x14ac:dyDescent="0.35">
      <c r="A82" s="18" t="str">
        <f t="shared" si="9"/>
        <v>2.2.3.2._</v>
      </c>
      <c r="B82" s="30">
        <v>2</v>
      </c>
      <c r="C82" s="38" t="s">
        <v>138</v>
      </c>
      <c r="D82" s="32" t="s">
        <v>139</v>
      </c>
      <c r="E82" s="30" t="s">
        <v>154</v>
      </c>
      <c r="F82" s="32" t="s">
        <v>155</v>
      </c>
      <c r="G82" s="39" t="s">
        <v>158</v>
      </c>
      <c r="H82" s="32" t="s">
        <v>159</v>
      </c>
      <c r="I82" s="22" t="s">
        <v>27</v>
      </c>
      <c r="J82" s="23">
        <v>9428625</v>
      </c>
      <c r="K82" s="24">
        <v>10842918.75</v>
      </c>
      <c r="L82" s="23">
        <v>1414293.75</v>
      </c>
      <c r="M82" s="36" t="s">
        <v>81</v>
      </c>
      <c r="N82" s="26" t="s">
        <v>16</v>
      </c>
      <c r="O82" s="27">
        <v>0</v>
      </c>
      <c r="P82" s="27">
        <v>0</v>
      </c>
      <c r="Q82" s="27">
        <v>0</v>
      </c>
      <c r="R82" s="27">
        <v>0</v>
      </c>
      <c r="S82" s="27">
        <v>0</v>
      </c>
      <c r="T82" s="27">
        <v>0</v>
      </c>
      <c r="U82" s="27">
        <v>0</v>
      </c>
      <c r="V82" s="27">
        <v>0</v>
      </c>
      <c r="W82" s="27">
        <v>92000</v>
      </c>
      <c r="X82" s="27">
        <v>0</v>
      </c>
      <c r="Y82" s="27">
        <v>0</v>
      </c>
      <c r="Z82" s="27">
        <v>0</v>
      </c>
      <c r="AA82" s="27">
        <v>700000</v>
      </c>
      <c r="AB82" s="27">
        <v>219011</v>
      </c>
      <c r="AC82" s="28">
        <v>1011011</v>
      </c>
      <c r="AD82" s="27">
        <v>2193927.25</v>
      </c>
      <c r="AE82" s="27">
        <v>2378804.25</v>
      </c>
      <c r="AF82" s="27">
        <v>2004550</v>
      </c>
      <c r="AG82" s="27">
        <v>1209588</v>
      </c>
      <c r="AH82" s="27">
        <v>630744.5</v>
      </c>
      <c r="AI82" s="28">
        <v>9428625</v>
      </c>
      <c r="AJ82" s="27"/>
      <c r="AK82" s="27"/>
      <c r="AL82" s="27"/>
      <c r="AM82" s="27">
        <v>0</v>
      </c>
      <c r="AN82" s="27">
        <v>1189424.705882353</v>
      </c>
      <c r="AO82" s="27">
        <v>2581090.8823529412</v>
      </c>
      <c r="AP82" s="27">
        <v>2798593.2352941176</v>
      </c>
      <c r="AQ82" s="27">
        <v>2358294.1176470588</v>
      </c>
      <c r="AR82" s="27">
        <v>1423044.705882353</v>
      </c>
      <c r="AS82" s="27">
        <v>742052.3529411765</v>
      </c>
      <c r="AT82" s="27">
        <v>11092500</v>
      </c>
    </row>
    <row r="83" spans="1:46" s="29" customFormat="1" ht="11.25" customHeight="1" x14ac:dyDescent="0.35">
      <c r="A83" s="18" t="str">
        <f t="shared" si="9"/>
        <v>2.2.3.2.2</v>
      </c>
      <c r="B83" s="30">
        <v>2</v>
      </c>
      <c r="C83" s="38" t="s">
        <v>138</v>
      </c>
      <c r="D83" s="32" t="s">
        <v>139</v>
      </c>
      <c r="E83" s="30" t="s">
        <v>154</v>
      </c>
      <c r="F83" s="32" t="s">
        <v>155</v>
      </c>
      <c r="G83" s="39" t="s">
        <v>158</v>
      </c>
      <c r="H83" s="32" t="s">
        <v>159</v>
      </c>
      <c r="I83" s="22">
        <v>2</v>
      </c>
      <c r="J83" s="23">
        <v>0</v>
      </c>
      <c r="K83" s="24">
        <v>0</v>
      </c>
      <c r="L83" s="23">
        <v>0</v>
      </c>
      <c r="M83" s="36" t="s">
        <v>81</v>
      </c>
      <c r="N83" s="26" t="s">
        <v>16</v>
      </c>
      <c r="O83" s="27">
        <v>0</v>
      </c>
      <c r="P83" s="27">
        <v>0</v>
      </c>
      <c r="Q83" s="27">
        <v>0</v>
      </c>
      <c r="R83" s="27">
        <v>0</v>
      </c>
      <c r="S83" s="27">
        <v>0</v>
      </c>
      <c r="T83" s="27">
        <v>0</v>
      </c>
      <c r="U83" s="27">
        <v>0</v>
      </c>
      <c r="V83" s="27">
        <v>0</v>
      </c>
      <c r="W83" s="27">
        <v>0</v>
      </c>
      <c r="X83" s="27">
        <v>0</v>
      </c>
      <c r="Y83" s="27">
        <v>0</v>
      </c>
      <c r="Z83" s="27">
        <v>0</v>
      </c>
      <c r="AA83" s="27">
        <v>0</v>
      </c>
      <c r="AB83" s="27">
        <v>0</v>
      </c>
      <c r="AC83" s="28">
        <v>0</v>
      </c>
      <c r="AD83" s="27">
        <v>0</v>
      </c>
      <c r="AE83" s="27">
        <v>0</v>
      </c>
      <c r="AF83" s="27">
        <v>0</v>
      </c>
      <c r="AG83" s="27">
        <v>0</v>
      </c>
      <c r="AH83" s="27">
        <v>0</v>
      </c>
      <c r="AI83" s="28">
        <v>0</v>
      </c>
      <c r="AJ83" s="27"/>
      <c r="AK83" s="27"/>
      <c r="AL83" s="27"/>
      <c r="AM83" s="27">
        <v>0</v>
      </c>
      <c r="AN83" s="27">
        <v>0</v>
      </c>
      <c r="AO83" s="27">
        <v>0</v>
      </c>
      <c r="AP83" s="27">
        <v>0</v>
      </c>
      <c r="AQ83" s="27">
        <v>0</v>
      </c>
      <c r="AR83" s="27">
        <v>0</v>
      </c>
      <c r="AS83" s="27">
        <v>0</v>
      </c>
      <c r="AT83" s="27">
        <v>0</v>
      </c>
    </row>
    <row r="84" spans="1:46" s="29" customFormat="1" ht="11.25" customHeight="1" x14ac:dyDescent="0.35">
      <c r="A84" s="18" t="str">
        <f t="shared" si="9"/>
        <v>2.2.3.3.1</v>
      </c>
      <c r="B84" s="30">
        <v>2</v>
      </c>
      <c r="C84" s="38" t="s">
        <v>138</v>
      </c>
      <c r="D84" s="32" t="s">
        <v>139</v>
      </c>
      <c r="E84" s="30" t="s">
        <v>154</v>
      </c>
      <c r="F84" s="32" t="s">
        <v>155</v>
      </c>
      <c r="G84" s="39" t="s">
        <v>160</v>
      </c>
      <c r="H84" s="32" t="s">
        <v>161</v>
      </c>
      <c r="I84" s="22">
        <v>1</v>
      </c>
      <c r="J84" s="23">
        <v>2500000</v>
      </c>
      <c r="K84" s="24">
        <v>2875000</v>
      </c>
      <c r="L84" s="23">
        <v>375000</v>
      </c>
      <c r="M84" s="36" t="s">
        <v>81</v>
      </c>
      <c r="N84" s="26" t="s">
        <v>16</v>
      </c>
      <c r="O84" s="27">
        <v>0</v>
      </c>
      <c r="P84" s="27">
        <v>5476.86</v>
      </c>
      <c r="Q84" s="27">
        <v>0</v>
      </c>
      <c r="R84" s="27">
        <v>0</v>
      </c>
      <c r="S84" s="27">
        <v>0</v>
      </c>
      <c r="T84" s="27">
        <v>22376</v>
      </c>
      <c r="U84" s="27">
        <v>0</v>
      </c>
      <c r="V84" s="27">
        <v>0</v>
      </c>
      <c r="W84" s="27">
        <v>0</v>
      </c>
      <c r="X84" s="27">
        <v>0</v>
      </c>
      <c r="Y84" s="27">
        <v>0</v>
      </c>
      <c r="Z84" s="27">
        <v>340540</v>
      </c>
      <c r="AA84" s="27">
        <v>0</v>
      </c>
      <c r="AB84" s="27">
        <v>0</v>
      </c>
      <c r="AC84" s="28">
        <v>362916</v>
      </c>
      <c r="AD84" s="27">
        <v>696138</v>
      </c>
      <c r="AE84" s="27">
        <v>718915</v>
      </c>
      <c r="AF84" s="27">
        <v>716554</v>
      </c>
      <c r="AG84" s="27">
        <v>0</v>
      </c>
      <c r="AH84" s="27">
        <v>0</v>
      </c>
      <c r="AI84" s="28">
        <v>2499999.86</v>
      </c>
      <c r="AJ84" s="27"/>
      <c r="AK84" s="27"/>
      <c r="AL84" s="27"/>
      <c r="AM84" s="27">
        <v>42322.38</v>
      </c>
      <c r="AN84" s="27">
        <v>426960</v>
      </c>
      <c r="AO84" s="27">
        <v>818985.8823529412</v>
      </c>
      <c r="AP84" s="27">
        <v>845782.3529411765</v>
      </c>
      <c r="AQ84" s="27">
        <v>807125.8552941177</v>
      </c>
      <c r="AR84" s="27">
        <v>0</v>
      </c>
      <c r="AS84" s="27">
        <v>0</v>
      </c>
      <c r="AT84" s="27">
        <v>2941176.4705882352</v>
      </c>
    </row>
    <row r="85" spans="1:46" s="43" customFormat="1" ht="11.25" customHeight="1" x14ac:dyDescent="0.35">
      <c r="A85" s="18" t="str">
        <f t="shared" si="9"/>
        <v>2.2.3.3.2</v>
      </c>
      <c r="B85" s="30">
        <v>2</v>
      </c>
      <c r="C85" s="38" t="s">
        <v>138</v>
      </c>
      <c r="D85" s="32" t="s">
        <v>139</v>
      </c>
      <c r="E85" s="30" t="s">
        <v>154</v>
      </c>
      <c r="F85" s="32" t="s">
        <v>155</v>
      </c>
      <c r="G85" s="39" t="s">
        <v>160</v>
      </c>
      <c r="H85" s="32" t="s">
        <v>161</v>
      </c>
      <c r="I85" s="22">
        <v>2</v>
      </c>
      <c r="J85" s="23">
        <v>2500000</v>
      </c>
      <c r="K85" s="24">
        <v>2875000</v>
      </c>
      <c r="L85" s="23">
        <v>375000</v>
      </c>
      <c r="M85" s="36" t="s">
        <v>81</v>
      </c>
      <c r="N85" s="26" t="s">
        <v>16</v>
      </c>
      <c r="O85" s="27">
        <v>0</v>
      </c>
      <c r="P85" s="27">
        <v>0</v>
      </c>
      <c r="Q85" s="27">
        <v>0</v>
      </c>
      <c r="R85" s="27">
        <v>0</v>
      </c>
      <c r="S85" s="27">
        <v>26775</v>
      </c>
      <c r="T85" s="27">
        <v>0</v>
      </c>
      <c r="U85" s="27">
        <v>0</v>
      </c>
      <c r="V85" s="27">
        <v>327082.9264</v>
      </c>
      <c r="W85" s="27">
        <v>0</v>
      </c>
      <c r="X85" s="27">
        <v>1500</v>
      </c>
      <c r="Y85" s="27">
        <v>0</v>
      </c>
      <c r="Z85" s="27">
        <v>0</v>
      </c>
      <c r="AA85" s="27">
        <v>0</v>
      </c>
      <c r="AB85" s="27">
        <v>287890.9264</v>
      </c>
      <c r="AC85" s="28">
        <v>643248.85279999999</v>
      </c>
      <c r="AD85" s="27">
        <v>796091.85279999999</v>
      </c>
      <c r="AE85" s="27">
        <v>860212.08439999993</v>
      </c>
      <c r="AF85" s="27">
        <v>200447</v>
      </c>
      <c r="AG85" s="27">
        <v>0</v>
      </c>
      <c r="AH85" s="27">
        <v>0</v>
      </c>
      <c r="AI85" s="28">
        <v>2499999.79</v>
      </c>
      <c r="AJ85" s="27"/>
      <c r="AK85" s="27"/>
      <c r="AL85" s="27"/>
      <c r="AM85" s="27">
        <v>0</v>
      </c>
      <c r="AN85" s="27">
        <v>643248.78847511474</v>
      </c>
      <c r="AO85" s="27">
        <v>796091.77319081477</v>
      </c>
      <c r="AP85" s="27">
        <v>860211.9983787915</v>
      </c>
      <c r="AQ85" s="27">
        <v>200446.97995530002</v>
      </c>
      <c r="AR85" s="27">
        <v>0</v>
      </c>
      <c r="AS85" s="27">
        <v>0</v>
      </c>
      <c r="AT85" s="27">
        <v>2499999.540000021</v>
      </c>
    </row>
    <row r="86" spans="1:46" s="44" customFormat="1" ht="11.25" customHeight="1" x14ac:dyDescent="0.25">
      <c r="A86" s="18" t="str">
        <f t="shared" si="9"/>
        <v>2.2.3.3.3</v>
      </c>
      <c r="B86" s="30">
        <v>2</v>
      </c>
      <c r="C86" s="38" t="s">
        <v>138</v>
      </c>
      <c r="D86" s="32" t="s">
        <v>139</v>
      </c>
      <c r="E86" s="30" t="s">
        <v>154</v>
      </c>
      <c r="F86" s="32" t="s">
        <v>155</v>
      </c>
      <c r="G86" s="39" t="s">
        <v>160</v>
      </c>
      <c r="H86" s="32" t="s">
        <v>161</v>
      </c>
      <c r="I86" s="22">
        <v>3</v>
      </c>
      <c r="J86" s="23">
        <v>16000000</v>
      </c>
      <c r="K86" s="24">
        <v>18400000</v>
      </c>
      <c r="L86" s="23">
        <v>2400000</v>
      </c>
      <c r="M86" s="36" t="s">
        <v>81</v>
      </c>
      <c r="N86" s="26" t="s">
        <v>16</v>
      </c>
      <c r="O86" s="27">
        <v>0</v>
      </c>
      <c r="P86" s="27">
        <v>0</v>
      </c>
      <c r="Q86" s="27">
        <v>0</v>
      </c>
      <c r="R86" s="27">
        <v>0</v>
      </c>
      <c r="S86" s="27">
        <v>0</v>
      </c>
      <c r="T86" s="27">
        <v>0</v>
      </c>
      <c r="U86" s="27">
        <v>0</v>
      </c>
      <c r="V86" s="27">
        <v>0</v>
      </c>
      <c r="W86" s="27">
        <v>0</v>
      </c>
      <c r="X86" s="27">
        <v>0</v>
      </c>
      <c r="Y86" s="27">
        <v>0</v>
      </c>
      <c r="Z86" s="27">
        <v>0</v>
      </c>
      <c r="AA86" s="27">
        <v>100000</v>
      </c>
      <c r="AB86" s="27">
        <v>0</v>
      </c>
      <c r="AC86" s="28">
        <v>100000</v>
      </c>
      <c r="AD86" s="27">
        <v>3230886.25</v>
      </c>
      <c r="AE86" s="27">
        <v>3349837</v>
      </c>
      <c r="AF86" s="27">
        <v>4150602</v>
      </c>
      <c r="AG86" s="27">
        <v>2710536</v>
      </c>
      <c r="AH86" s="27">
        <v>2458139</v>
      </c>
      <c r="AI86" s="28">
        <v>16000000.25</v>
      </c>
      <c r="AJ86" s="27"/>
      <c r="AK86" s="27"/>
      <c r="AL86" s="27"/>
      <c r="AM86" s="27">
        <v>0</v>
      </c>
      <c r="AN86" s="27">
        <v>105823.53065697118</v>
      </c>
      <c r="AO86" s="27">
        <v>3419037.9012606167</v>
      </c>
      <c r="AP86" s="27">
        <v>3544915.784653564</v>
      </c>
      <c r="AQ86" s="27">
        <v>4392313.5799188595</v>
      </c>
      <c r="AR86" s="27">
        <v>2868384.8949282407</v>
      </c>
      <c r="AS86" s="27">
        <v>2601289.2136971354</v>
      </c>
      <c r="AT86" s="27">
        <v>16931764.905115388</v>
      </c>
    </row>
    <row r="87" spans="1:46" s="44" customFormat="1" ht="11.25" customHeight="1" x14ac:dyDescent="0.25">
      <c r="A87" s="18" t="str">
        <f t="shared" si="9"/>
        <v>2.2.3.3.4</v>
      </c>
      <c r="B87" s="30">
        <v>2</v>
      </c>
      <c r="C87" s="38" t="s">
        <v>138</v>
      </c>
      <c r="D87" s="32" t="s">
        <v>139</v>
      </c>
      <c r="E87" s="30" t="s">
        <v>154</v>
      </c>
      <c r="F87" s="32" t="s">
        <v>155</v>
      </c>
      <c r="G87" s="39" t="s">
        <v>160</v>
      </c>
      <c r="H87" s="32" t="s">
        <v>161</v>
      </c>
      <c r="I87" s="22">
        <v>4</v>
      </c>
      <c r="J87" s="23">
        <v>7277500</v>
      </c>
      <c r="K87" s="24">
        <v>8369124.9999999991</v>
      </c>
      <c r="L87" s="23">
        <v>1091624.9999999991</v>
      </c>
      <c r="M87" s="36" t="s">
        <v>81</v>
      </c>
      <c r="N87" s="26" t="s">
        <v>16</v>
      </c>
      <c r="O87" s="27">
        <v>0</v>
      </c>
      <c r="P87" s="27">
        <v>0</v>
      </c>
      <c r="Q87" s="27">
        <v>0</v>
      </c>
      <c r="R87" s="27">
        <v>0</v>
      </c>
      <c r="S87" s="27">
        <v>0</v>
      </c>
      <c r="T87" s="27">
        <v>0</v>
      </c>
      <c r="U87" s="27">
        <v>0</v>
      </c>
      <c r="V87" s="27">
        <v>0</v>
      </c>
      <c r="W87" s="27">
        <v>0</v>
      </c>
      <c r="X87" s="27">
        <v>0</v>
      </c>
      <c r="Y87" s="27">
        <v>0</v>
      </c>
      <c r="Z87" s="27">
        <v>0</v>
      </c>
      <c r="AA87" s="27">
        <v>0</v>
      </c>
      <c r="AB87" s="27">
        <v>0</v>
      </c>
      <c r="AC87" s="28">
        <v>0</v>
      </c>
      <c r="AD87" s="27">
        <v>1921839</v>
      </c>
      <c r="AE87" s="27">
        <v>1313668</v>
      </c>
      <c r="AF87" s="27">
        <v>1714052</v>
      </c>
      <c r="AG87" s="27">
        <v>1355268</v>
      </c>
      <c r="AH87" s="27">
        <v>972673</v>
      </c>
      <c r="AI87" s="28">
        <v>7277500</v>
      </c>
      <c r="AJ87" s="27"/>
      <c r="AK87" s="27"/>
      <c r="AL87" s="27"/>
      <c r="AM87" s="27">
        <v>0</v>
      </c>
      <c r="AN87" s="27">
        <v>0</v>
      </c>
      <c r="AO87" s="27">
        <v>2033757.8833426286</v>
      </c>
      <c r="AP87" s="27">
        <v>1390169.8587108203</v>
      </c>
      <c r="AQ87" s="27">
        <v>1813870.3436964278</v>
      </c>
      <c r="AR87" s="27">
        <v>1434192.4474641203</v>
      </c>
      <c r="AS87" s="27">
        <v>1029316.9103470814</v>
      </c>
      <c r="AT87" s="27">
        <v>7701307.443561079</v>
      </c>
    </row>
    <row r="88" spans="1:46" ht="11.25" customHeight="1" x14ac:dyDescent="0.25">
      <c r="A88" s="18" t="str">
        <f t="shared" si="9"/>
        <v>2.2.3.4.1</v>
      </c>
      <c r="B88" s="30">
        <v>2</v>
      </c>
      <c r="C88" s="38" t="s">
        <v>138</v>
      </c>
      <c r="D88" s="32" t="s">
        <v>139</v>
      </c>
      <c r="E88" s="30" t="s">
        <v>154</v>
      </c>
      <c r="F88" s="32" t="s">
        <v>155</v>
      </c>
      <c r="G88" s="39" t="s">
        <v>162</v>
      </c>
      <c r="H88" s="32" t="s">
        <v>163</v>
      </c>
      <c r="I88" s="22">
        <v>1</v>
      </c>
      <c r="J88" s="23">
        <v>9243750</v>
      </c>
      <c r="K88" s="24">
        <v>10630312.5</v>
      </c>
      <c r="L88" s="23">
        <v>1386562.5</v>
      </c>
      <c r="M88" s="36" t="s">
        <v>81</v>
      </c>
      <c r="N88" s="30" t="s">
        <v>16</v>
      </c>
      <c r="O88" s="27">
        <v>0</v>
      </c>
      <c r="P88" s="27">
        <v>1038171.2400000001</v>
      </c>
      <c r="Q88" s="27">
        <v>162393</v>
      </c>
      <c r="R88" s="27">
        <v>71351</v>
      </c>
      <c r="S88" s="27">
        <v>59010</v>
      </c>
      <c r="T88" s="27">
        <v>0</v>
      </c>
      <c r="U88" s="27">
        <v>1899125</v>
      </c>
      <c r="V88" s="27">
        <v>28688</v>
      </c>
      <c r="W88" s="27">
        <v>91794</v>
      </c>
      <c r="X88" s="27">
        <v>0</v>
      </c>
      <c r="Y88" s="27">
        <v>0</v>
      </c>
      <c r="Z88" s="27">
        <v>0</v>
      </c>
      <c r="AA88" s="27">
        <v>0</v>
      </c>
      <c r="AB88" s="27">
        <v>0</v>
      </c>
      <c r="AC88" s="28">
        <v>2312361</v>
      </c>
      <c r="AD88" s="27">
        <v>3188638</v>
      </c>
      <c r="AE88" s="27">
        <v>2704580</v>
      </c>
      <c r="AF88" s="27">
        <v>0</v>
      </c>
      <c r="AG88" s="27">
        <v>0</v>
      </c>
      <c r="AH88" s="27">
        <v>0</v>
      </c>
      <c r="AI88" s="28">
        <v>9243750.2400000002</v>
      </c>
      <c r="AJ88" s="27"/>
      <c r="AK88" s="27"/>
      <c r="AL88" s="27"/>
      <c r="AM88" s="27">
        <v>1267699.97</v>
      </c>
      <c r="AN88" s="27">
        <v>2566466.9141443344</v>
      </c>
      <c r="AO88" s="27">
        <v>3539038.2073488361</v>
      </c>
      <c r="AP88" s="27">
        <v>2886342.8500357214</v>
      </c>
      <c r="AQ88" s="27">
        <v>0</v>
      </c>
      <c r="AR88" s="27">
        <v>0</v>
      </c>
      <c r="AS88" s="27">
        <v>0</v>
      </c>
      <c r="AT88" s="27">
        <v>10259547.941528892</v>
      </c>
    </row>
    <row r="89" spans="1:46" ht="11.25" customHeight="1" x14ac:dyDescent="0.25">
      <c r="A89" s="18" t="str">
        <f t="shared" si="9"/>
        <v>2.2.3.4.2</v>
      </c>
      <c r="B89" s="30">
        <v>2</v>
      </c>
      <c r="C89" s="38" t="s">
        <v>138</v>
      </c>
      <c r="D89" s="32" t="s">
        <v>139</v>
      </c>
      <c r="E89" s="30" t="s">
        <v>154</v>
      </c>
      <c r="F89" s="32" t="s">
        <v>155</v>
      </c>
      <c r="G89" s="39" t="s">
        <v>162</v>
      </c>
      <c r="H89" s="32" t="s">
        <v>163</v>
      </c>
      <c r="I89" s="22">
        <v>2</v>
      </c>
      <c r="J89" s="23">
        <v>0</v>
      </c>
      <c r="K89" s="24">
        <v>0</v>
      </c>
      <c r="L89" s="23">
        <v>0</v>
      </c>
      <c r="M89" s="36" t="s">
        <v>164</v>
      </c>
      <c r="N89" s="30" t="s">
        <v>16</v>
      </c>
      <c r="O89" s="27">
        <v>0</v>
      </c>
      <c r="P89" s="27">
        <v>0</v>
      </c>
      <c r="Q89" s="27">
        <v>0</v>
      </c>
      <c r="R89" s="27">
        <v>0</v>
      </c>
      <c r="S89" s="27">
        <v>0</v>
      </c>
      <c r="T89" s="27">
        <v>0</v>
      </c>
      <c r="U89" s="27">
        <v>0</v>
      </c>
      <c r="V89" s="27">
        <v>0</v>
      </c>
      <c r="W89" s="27">
        <v>0</v>
      </c>
      <c r="X89" s="27">
        <v>0</v>
      </c>
      <c r="Y89" s="27">
        <v>0</v>
      </c>
      <c r="Z89" s="27">
        <v>0</v>
      </c>
      <c r="AA89" s="27">
        <v>0</v>
      </c>
      <c r="AB89" s="27">
        <v>0</v>
      </c>
      <c r="AC89" s="28">
        <v>0</v>
      </c>
      <c r="AD89" s="27">
        <v>0</v>
      </c>
      <c r="AE89" s="27">
        <v>0</v>
      </c>
      <c r="AF89" s="27">
        <v>0</v>
      </c>
      <c r="AG89" s="27">
        <v>0</v>
      </c>
      <c r="AH89" s="27">
        <v>0</v>
      </c>
      <c r="AI89" s="28">
        <v>0</v>
      </c>
      <c r="AJ89" s="27"/>
      <c r="AK89" s="27"/>
      <c r="AL89" s="27"/>
      <c r="AM89" s="27">
        <v>0</v>
      </c>
      <c r="AN89" s="27">
        <v>0</v>
      </c>
      <c r="AO89" s="27">
        <v>0</v>
      </c>
      <c r="AP89" s="27">
        <v>0</v>
      </c>
      <c r="AQ89" s="27">
        <v>0</v>
      </c>
      <c r="AR89" s="27">
        <v>0</v>
      </c>
      <c r="AS89" s="27">
        <v>0</v>
      </c>
      <c r="AT89" s="27">
        <v>0</v>
      </c>
    </row>
    <row r="90" spans="1:46" ht="11.25" customHeight="1" x14ac:dyDescent="0.25">
      <c r="A90" s="18" t="str">
        <f t="shared" si="9"/>
        <v>2.2.3.5.1</v>
      </c>
      <c r="B90" s="30">
        <v>2</v>
      </c>
      <c r="C90" s="38" t="s">
        <v>138</v>
      </c>
      <c r="D90" s="32" t="s">
        <v>139</v>
      </c>
      <c r="E90" s="30" t="s">
        <v>154</v>
      </c>
      <c r="F90" s="32" t="s">
        <v>155</v>
      </c>
      <c r="G90" s="30" t="s">
        <v>165</v>
      </c>
      <c r="H90" s="32" t="s">
        <v>166</v>
      </c>
      <c r="I90" s="22">
        <v>1</v>
      </c>
      <c r="J90" s="23">
        <v>4225717</v>
      </c>
      <c r="K90" s="24">
        <v>4859574.55</v>
      </c>
      <c r="L90" s="23">
        <v>633857.54999999981</v>
      </c>
      <c r="M90" s="33" t="s">
        <v>81</v>
      </c>
      <c r="N90" s="30" t="s">
        <v>16</v>
      </c>
      <c r="O90" s="27">
        <v>0</v>
      </c>
      <c r="P90" s="27">
        <v>1015058.72</v>
      </c>
      <c r="Q90" s="27">
        <v>0</v>
      </c>
      <c r="R90" s="27">
        <v>17742</v>
      </c>
      <c r="S90" s="27">
        <v>446111</v>
      </c>
      <c r="T90" s="27">
        <v>0</v>
      </c>
      <c r="U90" s="27">
        <v>0</v>
      </c>
      <c r="V90" s="27">
        <v>15300</v>
      </c>
      <c r="W90" s="27">
        <v>119796</v>
      </c>
      <c r="X90" s="27">
        <v>0</v>
      </c>
      <c r="Y90" s="27">
        <v>0</v>
      </c>
      <c r="Z90" s="27">
        <v>61869</v>
      </c>
      <c r="AA90" s="27">
        <v>0</v>
      </c>
      <c r="AB90" s="27">
        <v>0</v>
      </c>
      <c r="AC90" s="28">
        <v>660818</v>
      </c>
      <c r="AD90" s="27">
        <v>2102003</v>
      </c>
      <c r="AE90" s="27">
        <v>447837</v>
      </c>
      <c r="AF90" s="27">
        <v>0</v>
      </c>
      <c r="AG90" s="27">
        <v>0</v>
      </c>
      <c r="AH90" s="27">
        <v>0</v>
      </c>
      <c r="AI90" s="28">
        <v>4225716.72</v>
      </c>
      <c r="AJ90" s="27"/>
      <c r="AK90" s="27"/>
      <c r="AL90" s="27"/>
      <c r="AM90" s="27">
        <v>1015058.72</v>
      </c>
      <c r="AN90" s="27">
        <v>660817.96872398234</v>
      </c>
      <c r="AO90" s="27">
        <v>2102002.9005137831</v>
      </c>
      <c r="AP90" s="27">
        <v>447836.97880421247</v>
      </c>
      <c r="AQ90" s="27">
        <v>0</v>
      </c>
      <c r="AR90" s="27">
        <v>0</v>
      </c>
      <c r="AS90" s="27">
        <v>0</v>
      </c>
      <c r="AT90" s="27">
        <v>4225716.5680419775</v>
      </c>
    </row>
    <row r="91" spans="1:46" ht="11.25" customHeight="1" x14ac:dyDescent="0.25">
      <c r="A91" s="18" t="str">
        <f t="shared" si="9"/>
        <v>2.2.3.5.2</v>
      </c>
      <c r="B91" s="30">
        <v>2</v>
      </c>
      <c r="C91" s="38" t="s">
        <v>138</v>
      </c>
      <c r="D91" s="32" t="s">
        <v>139</v>
      </c>
      <c r="E91" s="30" t="s">
        <v>154</v>
      </c>
      <c r="F91" s="32" t="s">
        <v>155</v>
      </c>
      <c r="G91" s="30" t="s">
        <v>165</v>
      </c>
      <c r="H91" s="32" t="s">
        <v>166</v>
      </c>
      <c r="I91" s="22">
        <v>2</v>
      </c>
      <c r="J91" s="23">
        <v>845143</v>
      </c>
      <c r="K91" s="24">
        <v>971914.45</v>
      </c>
      <c r="L91" s="23">
        <v>126771.44999999995</v>
      </c>
      <c r="M91" s="33" t="s">
        <v>81</v>
      </c>
      <c r="N91" s="30" t="s">
        <v>16</v>
      </c>
      <c r="O91" s="27">
        <v>0</v>
      </c>
      <c r="P91" s="27">
        <v>0</v>
      </c>
      <c r="Q91" s="27">
        <v>0</v>
      </c>
      <c r="R91" s="27">
        <v>0</v>
      </c>
      <c r="S91" s="27">
        <v>0</v>
      </c>
      <c r="T91" s="27">
        <v>0</v>
      </c>
      <c r="U91" s="27">
        <v>0</v>
      </c>
      <c r="V91" s="27">
        <v>0</v>
      </c>
      <c r="W91" s="27">
        <v>0</v>
      </c>
      <c r="X91" s="27">
        <v>0</v>
      </c>
      <c r="Y91" s="27">
        <v>0</v>
      </c>
      <c r="Z91" s="27">
        <v>0</v>
      </c>
      <c r="AA91" s="27">
        <v>0</v>
      </c>
      <c r="AB91" s="27">
        <v>38963.5760475758</v>
      </c>
      <c r="AC91" s="28">
        <v>38963.5760475758</v>
      </c>
      <c r="AD91" s="27">
        <v>139869.89293311903</v>
      </c>
      <c r="AE91" s="27">
        <v>94539.597509568208</v>
      </c>
      <c r="AF91" s="27">
        <v>157084.7966985747</v>
      </c>
      <c r="AG91" s="27">
        <v>303743.06332510436</v>
      </c>
      <c r="AH91" s="27">
        <v>110942.07348605781</v>
      </c>
      <c r="AI91" s="28">
        <v>845143</v>
      </c>
      <c r="AJ91" s="27"/>
      <c r="AK91" s="27"/>
      <c r="AL91" s="27"/>
      <c r="AM91" s="27">
        <v>0</v>
      </c>
      <c r="AN91" s="27">
        <v>38963.5760475758</v>
      </c>
      <c r="AO91" s="27">
        <v>139869.89293311903</v>
      </c>
      <c r="AP91" s="27">
        <v>94539.597509568208</v>
      </c>
      <c r="AQ91" s="27">
        <v>157084.7966985747</v>
      </c>
      <c r="AR91" s="27">
        <v>303743.06332510436</v>
      </c>
      <c r="AS91" s="27">
        <v>110942.07348605781</v>
      </c>
      <c r="AT91" s="27">
        <v>845143</v>
      </c>
    </row>
    <row r="92" spans="1:46" ht="11.25" customHeight="1" x14ac:dyDescent="0.25">
      <c r="A92" s="18" t="str">
        <f t="shared" si="9"/>
        <v>2.2.3.6.1</v>
      </c>
      <c r="B92" s="30">
        <v>2</v>
      </c>
      <c r="C92" s="38" t="s">
        <v>138</v>
      </c>
      <c r="D92" s="32" t="s">
        <v>139</v>
      </c>
      <c r="E92" s="30" t="s">
        <v>154</v>
      </c>
      <c r="F92" s="32" t="s">
        <v>155</v>
      </c>
      <c r="G92" s="39" t="s">
        <v>167</v>
      </c>
      <c r="H92" s="32" t="s">
        <v>168</v>
      </c>
      <c r="I92" s="22">
        <v>1</v>
      </c>
      <c r="J92" s="23">
        <v>84801</v>
      </c>
      <c r="K92" s="24">
        <v>97521.15</v>
      </c>
      <c r="L92" s="23">
        <v>12720.149999999994</v>
      </c>
      <c r="M92" s="33" t="s">
        <v>81</v>
      </c>
      <c r="N92" s="30" t="s">
        <v>16</v>
      </c>
      <c r="O92" s="27">
        <v>0</v>
      </c>
      <c r="P92" s="27">
        <v>0</v>
      </c>
      <c r="Q92" s="27">
        <v>15029</v>
      </c>
      <c r="R92" s="27">
        <v>0</v>
      </c>
      <c r="S92" s="27">
        <v>22000</v>
      </c>
      <c r="T92" s="27">
        <v>0</v>
      </c>
      <c r="U92" s="27">
        <v>0</v>
      </c>
      <c r="V92" s="27">
        <v>0</v>
      </c>
      <c r="W92" s="27">
        <v>0</v>
      </c>
      <c r="X92" s="27">
        <v>0</v>
      </c>
      <c r="Y92" s="27">
        <v>0</v>
      </c>
      <c r="Z92" s="27">
        <v>0</v>
      </c>
      <c r="AA92" s="27">
        <v>15143</v>
      </c>
      <c r="AB92" s="27">
        <v>22639</v>
      </c>
      <c r="AC92" s="28">
        <v>74811</v>
      </c>
      <c r="AD92" s="27">
        <v>9989.5500000000029</v>
      </c>
      <c r="AE92" s="27">
        <v>0</v>
      </c>
      <c r="AF92" s="27">
        <v>0</v>
      </c>
      <c r="AG92" s="27">
        <v>0</v>
      </c>
      <c r="AH92" s="27">
        <v>0</v>
      </c>
      <c r="AI92" s="28">
        <v>84800.55</v>
      </c>
      <c r="AJ92" s="27"/>
      <c r="AK92" s="27"/>
      <c r="AL92" s="27"/>
      <c r="AM92" s="27">
        <v>0</v>
      </c>
      <c r="AN92" s="27">
        <v>74811.001759795719</v>
      </c>
      <c r="AO92" s="27">
        <v>9989.5502349863982</v>
      </c>
      <c r="AP92" s="27">
        <v>0</v>
      </c>
      <c r="AQ92" s="27">
        <v>0</v>
      </c>
      <c r="AR92" s="27">
        <v>0</v>
      </c>
      <c r="AS92" s="27">
        <v>0</v>
      </c>
      <c r="AT92" s="27">
        <v>84800.551994782116</v>
      </c>
    </row>
    <row r="93" spans="1:46" ht="11.25" customHeight="1" x14ac:dyDescent="0.25">
      <c r="A93" s="18" t="str">
        <f t="shared" si="9"/>
        <v>2.2.3.6.2</v>
      </c>
      <c r="B93" s="30">
        <v>2</v>
      </c>
      <c r="C93" s="38" t="s">
        <v>138</v>
      </c>
      <c r="D93" s="32" t="s">
        <v>139</v>
      </c>
      <c r="E93" s="30" t="s">
        <v>154</v>
      </c>
      <c r="F93" s="32" t="s">
        <v>155</v>
      </c>
      <c r="G93" s="39" t="s">
        <v>167</v>
      </c>
      <c r="H93" s="32" t="s">
        <v>168</v>
      </c>
      <c r="I93" s="22">
        <v>2</v>
      </c>
      <c r="J93" s="23">
        <v>2157997</v>
      </c>
      <c r="K93" s="24">
        <v>2481696.5499999998</v>
      </c>
      <c r="L93" s="23">
        <v>323699.54999999981</v>
      </c>
      <c r="M93" s="33" t="s">
        <v>81</v>
      </c>
      <c r="N93" s="30" t="s">
        <v>16</v>
      </c>
      <c r="O93" s="27">
        <v>0</v>
      </c>
      <c r="P93" s="27">
        <v>1167177.9199999997</v>
      </c>
      <c r="Q93" s="27">
        <v>63959</v>
      </c>
      <c r="R93" s="27">
        <v>7009</v>
      </c>
      <c r="S93" s="27">
        <v>86249</v>
      </c>
      <c r="T93" s="27">
        <v>12192</v>
      </c>
      <c r="U93" s="27">
        <v>0</v>
      </c>
      <c r="V93" s="27">
        <v>36779</v>
      </c>
      <c r="W93" s="27">
        <v>37008</v>
      </c>
      <c r="X93" s="27">
        <v>4400</v>
      </c>
      <c r="Y93" s="27">
        <v>63741</v>
      </c>
      <c r="Z93" s="27">
        <v>47080</v>
      </c>
      <c r="AA93" s="27">
        <v>0</v>
      </c>
      <c r="AB93" s="27">
        <v>9885</v>
      </c>
      <c r="AC93" s="28">
        <v>368302</v>
      </c>
      <c r="AD93" s="27">
        <v>622516.68999999994</v>
      </c>
      <c r="AE93" s="27">
        <v>0</v>
      </c>
      <c r="AF93" s="27">
        <v>0</v>
      </c>
      <c r="AG93" s="27">
        <v>0</v>
      </c>
      <c r="AH93" s="27">
        <v>0</v>
      </c>
      <c r="AI93" s="28">
        <v>2157996.6099999994</v>
      </c>
      <c r="AJ93" s="27"/>
      <c r="AK93" s="27"/>
      <c r="AL93" s="27"/>
      <c r="AM93" s="27">
        <v>1167177.9199999997</v>
      </c>
      <c r="AN93" s="27">
        <v>368302.0086636495</v>
      </c>
      <c r="AO93" s="27">
        <v>622516.70464359783</v>
      </c>
      <c r="AP93" s="27">
        <v>0</v>
      </c>
      <c r="AQ93" s="27">
        <v>0</v>
      </c>
      <c r="AR93" s="27">
        <v>0</v>
      </c>
      <c r="AS93" s="27">
        <v>0</v>
      </c>
      <c r="AT93" s="27">
        <v>2157996.633307247</v>
      </c>
    </row>
    <row r="94" spans="1:46" ht="11.25" customHeight="1" x14ac:dyDescent="0.25">
      <c r="A94" s="18" t="str">
        <f t="shared" si="9"/>
        <v>2.2.3.6.3</v>
      </c>
      <c r="B94" s="30">
        <v>2</v>
      </c>
      <c r="C94" s="38" t="s">
        <v>138</v>
      </c>
      <c r="D94" s="32" t="s">
        <v>139</v>
      </c>
      <c r="E94" s="30" t="s">
        <v>154</v>
      </c>
      <c r="F94" s="32" t="s">
        <v>155</v>
      </c>
      <c r="G94" s="39" t="s">
        <v>167</v>
      </c>
      <c r="H94" s="32" t="s">
        <v>168</v>
      </c>
      <c r="I94" s="22">
        <v>3</v>
      </c>
      <c r="J94" s="23">
        <v>667002</v>
      </c>
      <c r="K94" s="24">
        <v>767052.29999999993</v>
      </c>
      <c r="L94" s="23">
        <v>100050.29999999993</v>
      </c>
      <c r="M94" s="33" t="s">
        <v>81</v>
      </c>
      <c r="N94" s="30" t="s">
        <v>16</v>
      </c>
      <c r="O94" s="27">
        <v>0</v>
      </c>
      <c r="P94" s="27">
        <v>279153.60000000003</v>
      </c>
      <c r="Q94" s="27">
        <v>29622</v>
      </c>
      <c r="R94" s="27">
        <v>11126</v>
      </c>
      <c r="S94" s="27">
        <v>7359</v>
      </c>
      <c r="T94" s="27">
        <v>3758</v>
      </c>
      <c r="U94" s="27">
        <v>7008</v>
      </c>
      <c r="V94" s="27">
        <v>6738</v>
      </c>
      <c r="W94" s="27">
        <v>4236</v>
      </c>
      <c r="X94" s="27">
        <v>0</v>
      </c>
      <c r="Y94" s="27">
        <v>0</v>
      </c>
      <c r="Z94" s="27">
        <v>8653</v>
      </c>
      <c r="AA94" s="27">
        <v>11038</v>
      </c>
      <c r="AB94" s="27">
        <v>27819</v>
      </c>
      <c r="AC94" s="28">
        <v>117357</v>
      </c>
      <c r="AD94" s="27">
        <v>270491.2</v>
      </c>
      <c r="AE94" s="27">
        <v>0</v>
      </c>
      <c r="AF94" s="27">
        <v>0</v>
      </c>
      <c r="AG94" s="27">
        <v>0</v>
      </c>
      <c r="AH94" s="27">
        <v>0</v>
      </c>
      <c r="AI94" s="28">
        <v>667001.80000000005</v>
      </c>
      <c r="AJ94" s="27"/>
      <c r="AK94" s="27"/>
      <c r="AL94" s="27"/>
      <c r="AM94" s="27">
        <v>279153.60000000003</v>
      </c>
      <c r="AN94" s="27">
        <v>117357.00276061469</v>
      </c>
      <c r="AO94" s="27">
        <v>270491.20636282436</v>
      </c>
      <c r="AP94" s="27">
        <v>0</v>
      </c>
      <c r="AQ94" s="27">
        <v>0</v>
      </c>
      <c r="AR94" s="27">
        <v>0</v>
      </c>
      <c r="AS94" s="27">
        <v>0</v>
      </c>
      <c r="AT94" s="27">
        <v>667001.80912343902</v>
      </c>
    </row>
    <row r="95" spans="1:46" ht="11.25" customHeight="1" x14ac:dyDescent="0.25">
      <c r="A95" s="18" t="str">
        <f t="shared" si="9"/>
        <v>2.2.3.6.4</v>
      </c>
      <c r="B95" s="30">
        <v>2</v>
      </c>
      <c r="C95" s="38" t="s">
        <v>138</v>
      </c>
      <c r="D95" s="32" t="s">
        <v>139</v>
      </c>
      <c r="E95" s="30" t="s">
        <v>154</v>
      </c>
      <c r="F95" s="32" t="s">
        <v>155</v>
      </c>
      <c r="G95" s="39" t="s">
        <v>167</v>
      </c>
      <c r="H95" s="32" t="s">
        <v>168</v>
      </c>
      <c r="I95" s="22">
        <v>4</v>
      </c>
      <c r="J95" s="23">
        <v>9533420</v>
      </c>
      <c r="K95" s="24">
        <v>10963433</v>
      </c>
      <c r="L95" s="23">
        <v>1430013</v>
      </c>
      <c r="M95" s="33" t="s">
        <v>81</v>
      </c>
      <c r="N95" s="30" t="s">
        <v>16</v>
      </c>
      <c r="O95" s="27">
        <v>0</v>
      </c>
      <c r="P95" s="27">
        <v>306569.07000000007</v>
      </c>
      <c r="Q95" s="27">
        <v>64099</v>
      </c>
      <c r="R95" s="27">
        <v>0</v>
      </c>
      <c r="S95" s="27">
        <v>58848</v>
      </c>
      <c r="T95" s="27">
        <v>11178</v>
      </c>
      <c r="U95" s="27">
        <v>16395</v>
      </c>
      <c r="V95" s="27">
        <v>39240</v>
      </c>
      <c r="W95" s="27">
        <v>20395</v>
      </c>
      <c r="X95" s="27">
        <v>42888</v>
      </c>
      <c r="Y95" s="27">
        <v>58110</v>
      </c>
      <c r="Z95" s="27">
        <v>1426214.3499999999</v>
      </c>
      <c r="AA95" s="27">
        <v>20864</v>
      </c>
      <c r="AB95" s="27">
        <v>41447</v>
      </c>
      <c r="AC95" s="28">
        <v>1799678.3499999999</v>
      </c>
      <c r="AD95" s="27">
        <v>5318442.4059999995</v>
      </c>
      <c r="AE95" s="27">
        <v>2108730.1740000001</v>
      </c>
      <c r="AF95" s="27">
        <v>0</v>
      </c>
      <c r="AG95" s="27">
        <v>0</v>
      </c>
      <c r="AH95" s="27">
        <v>0</v>
      </c>
      <c r="AI95" s="28">
        <v>9533420</v>
      </c>
      <c r="AJ95" s="27"/>
      <c r="AK95" s="27"/>
      <c r="AL95" s="27"/>
      <c r="AM95" s="27">
        <v>306569.07000000007</v>
      </c>
      <c r="AN95" s="27">
        <v>1799678.3923342321</v>
      </c>
      <c r="AO95" s="27">
        <v>5318442.5311068976</v>
      </c>
      <c r="AP95" s="27">
        <v>2108730.2236041268</v>
      </c>
      <c r="AQ95" s="27">
        <v>0</v>
      </c>
      <c r="AR95" s="27">
        <v>0</v>
      </c>
      <c r="AS95" s="27">
        <v>0</v>
      </c>
      <c r="AT95" s="27">
        <v>9533420.2170452569</v>
      </c>
    </row>
    <row r="96" spans="1:46" ht="11.25" customHeight="1" x14ac:dyDescent="0.25">
      <c r="A96" s="18" t="str">
        <f t="shared" si="9"/>
        <v>2.2.3.7._</v>
      </c>
      <c r="B96" s="30">
        <v>2</v>
      </c>
      <c r="C96" s="38" t="s">
        <v>138</v>
      </c>
      <c r="D96" s="32" t="s">
        <v>139</v>
      </c>
      <c r="E96" s="30" t="s">
        <v>154</v>
      </c>
      <c r="F96" s="32" t="s">
        <v>155</v>
      </c>
      <c r="G96" s="39" t="s">
        <v>169</v>
      </c>
      <c r="H96" s="32" t="s">
        <v>170</v>
      </c>
      <c r="I96" s="22" t="s">
        <v>27</v>
      </c>
      <c r="J96" s="23">
        <v>2822173</v>
      </c>
      <c r="K96" s="24">
        <v>3245498.9499999997</v>
      </c>
      <c r="L96" s="23">
        <v>423325.94999999972</v>
      </c>
      <c r="M96" s="33" t="s">
        <v>81</v>
      </c>
      <c r="N96" s="30" t="s">
        <v>16</v>
      </c>
      <c r="O96" s="27">
        <v>0</v>
      </c>
      <c r="P96" s="27">
        <v>257722.59000000003</v>
      </c>
      <c r="Q96" s="27">
        <v>275897</v>
      </c>
      <c r="R96" s="27">
        <v>0</v>
      </c>
      <c r="S96" s="27">
        <v>129201</v>
      </c>
      <c r="T96" s="27">
        <v>377948</v>
      </c>
      <c r="U96" s="27">
        <v>0</v>
      </c>
      <c r="V96" s="27">
        <v>101444</v>
      </c>
      <c r="W96" s="27">
        <v>51020</v>
      </c>
      <c r="X96" s="27">
        <v>0</v>
      </c>
      <c r="Y96" s="27">
        <v>0</v>
      </c>
      <c r="Z96" s="27">
        <v>223615</v>
      </c>
      <c r="AA96" s="27">
        <v>0</v>
      </c>
      <c r="AB96" s="27">
        <v>152366</v>
      </c>
      <c r="AC96" s="28">
        <v>1311491</v>
      </c>
      <c r="AD96" s="27">
        <v>886877.03</v>
      </c>
      <c r="AE96" s="27">
        <v>0</v>
      </c>
      <c r="AF96" s="27">
        <v>0</v>
      </c>
      <c r="AG96" s="27">
        <v>0</v>
      </c>
      <c r="AH96" s="27">
        <v>366082.57</v>
      </c>
      <c r="AI96" s="28">
        <v>2822173.19</v>
      </c>
      <c r="AJ96" s="27"/>
      <c r="AK96" s="27"/>
      <c r="AL96" s="27"/>
      <c r="AM96" s="27">
        <v>257722.59000000003</v>
      </c>
      <c r="AN96" s="27">
        <v>1311491.1858838561</v>
      </c>
      <c r="AO96" s="27">
        <v>886877.15570129897</v>
      </c>
      <c r="AP96" s="27">
        <v>0</v>
      </c>
      <c r="AQ96" s="27">
        <v>0</v>
      </c>
      <c r="AR96" s="27">
        <v>0</v>
      </c>
      <c r="AS96" s="27">
        <v>366082.46841484448</v>
      </c>
      <c r="AT96" s="27">
        <v>2822173.4</v>
      </c>
    </row>
    <row r="97" spans="1:46" ht="11.25" customHeight="1" x14ac:dyDescent="0.25">
      <c r="A97" s="18" t="str">
        <f t="shared" si="9"/>
        <v>2.3.1.1._</v>
      </c>
      <c r="B97" s="30">
        <v>2</v>
      </c>
      <c r="C97" s="38" t="s">
        <v>171</v>
      </c>
      <c r="D97" s="32" t="s">
        <v>172</v>
      </c>
      <c r="E97" s="30" t="s">
        <v>173</v>
      </c>
      <c r="F97" s="32" t="s">
        <v>174</v>
      </c>
      <c r="G97" s="39" t="s">
        <v>175</v>
      </c>
      <c r="H97" s="32" t="s">
        <v>176</v>
      </c>
      <c r="I97" s="22" t="s">
        <v>27</v>
      </c>
      <c r="J97" s="23">
        <v>1742637</v>
      </c>
      <c r="K97" s="24">
        <v>2004032.5499999998</v>
      </c>
      <c r="L97" s="23">
        <v>261395.54999999981</v>
      </c>
      <c r="M97" s="37" t="s">
        <v>89</v>
      </c>
      <c r="N97" s="30" t="s">
        <v>16</v>
      </c>
      <c r="O97" s="27">
        <v>0</v>
      </c>
      <c r="P97" s="27">
        <v>0</v>
      </c>
      <c r="Q97" s="27">
        <v>0</v>
      </c>
      <c r="R97" s="27">
        <v>0</v>
      </c>
      <c r="S97" s="27">
        <v>0</v>
      </c>
      <c r="T97" s="27">
        <v>0</v>
      </c>
      <c r="U97" s="27">
        <v>0</v>
      </c>
      <c r="V97" s="27">
        <v>0</v>
      </c>
      <c r="W97" s="27">
        <v>0</v>
      </c>
      <c r="X97" s="27">
        <v>0</v>
      </c>
      <c r="Y97" s="27">
        <v>0</v>
      </c>
      <c r="Z97" s="27">
        <v>0</v>
      </c>
      <c r="AA97" s="27">
        <v>0</v>
      </c>
      <c r="AB97" s="27">
        <v>0</v>
      </c>
      <c r="AC97" s="28">
        <v>0</v>
      </c>
      <c r="AD97" s="27">
        <v>226542.81</v>
      </c>
      <c r="AE97" s="27">
        <v>679628.43</v>
      </c>
      <c r="AF97" s="27">
        <v>418232.88</v>
      </c>
      <c r="AG97" s="27">
        <v>418232.88</v>
      </c>
      <c r="AH97" s="27">
        <v>0</v>
      </c>
      <c r="AI97" s="28">
        <v>1742637</v>
      </c>
      <c r="AJ97" s="27"/>
      <c r="AK97" s="27"/>
      <c r="AL97" s="27"/>
      <c r="AM97" s="27">
        <v>0</v>
      </c>
      <c r="AN97" s="27">
        <v>0</v>
      </c>
      <c r="AO97" s="27">
        <v>266520.95294117648</v>
      </c>
      <c r="AP97" s="27">
        <v>799562.85882352944</v>
      </c>
      <c r="AQ97" s="27">
        <v>492038.68235294119</v>
      </c>
      <c r="AR97" s="27">
        <v>492038.68235294119</v>
      </c>
      <c r="AS97" s="27">
        <v>0</v>
      </c>
      <c r="AT97" s="27">
        <v>2050161.1764705884</v>
      </c>
    </row>
    <row r="98" spans="1:46" ht="11.25" customHeight="1" x14ac:dyDescent="0.25">
      <c r="A98" s="18" t="str">
        <f t="shared" si="9"/>
        <v>2.3.1.2.1</v>
      </c>
      <c r="B98" s="30">
        <v>2</v>
      </c>
      <c r="C98" s="38" t="s">
        <v>171</v>
      </c>
      <c r="D98" s="32" t="s">
        <v>172</v>
      </c>
      <c r="E98" s="30" t="s">
        <v>173</v>
      </c>
      <c r="F98" s="32" t="s">
        <v>174</v>
      </c>
      <c r="G98" s="39" t="s">
        <v>177</v>
      </c>
      <c r="H98" s="32" t="s">
        <v>178</v>
      </c>
      <c r="I98" s="22">
        <v>1</v>
      </c>
      <c r="J98" s="23">
        <v>63504280</v>
      </c>
      <c r="K98" s="24">
        <v>73029922</v>
      </c>
      <c r="L98" s="23">
        <v>9525642</v>
      </c>
      <c r="M98" s="37" t="s">
        <v>89</v>
      </c>
      <c r="N98" s="30" t="s">
        <v>16</v>
      </c>
      <c r="O98" s="27">
        <v>0</v>
      </c>
      <c r="P98" s="27">
        <v>0</v>
      </c>
      <c r="Q98" s="27">
        <v>0</v>
      </c>
      <c r="R98" s="27">
        <v>0</v>
      </c>
      <c r="S98" s="27">
        <v>0</v>
      </c>
      <c r="T98" s="27">
        <v>0</v>
      </c>
      <c r="U98" s="27">
        <v>0</v>
      </c>
      <c r="V98" s="27">
        <v>0</v>
      </c>
      <c r="W98" s="27">
        <v>0</v>
      </c>
      <c r="X98" s="27">
        <v>6652603</v>
      </c>
      <c r="Y98" s="27">
        <v>0</v>
      </c>
      <c r="Z98" s="27">
        <v>0</v>
      </c>
      <c r="AA98" s="27">
        <v>0</v>
      </c>
      <c r="AB98" s="27">
        <v>6652603</v>
      </c>
      <c r="AC98" s="28">
        <v>13305206</v>
      </c>
      <c r="AD98" s="27">
        <v>40038388.799999997</v>
      </c>
      <c r="AE98" s="27">
        <v>4445299.5999999996</v>
      </c>
      <c r="AF98" s="27">
        <v>1905128.4</v>
      </c>
      <c r="AG98" s="27">
        <v>1905128.4</v>
      </c>
      <c r="AH98" s="27">
        <v>1905128.4</v>
      </c>
      <c r="AI98" s="28">
        <v>63504279.599999994</v>
      </c>
      <c r="AJ98" s="27"/>
      <c r="AK98" s="27"/>
      <c r="AL98" s="27"/>
      <c r="AM98" s="27">
        <v>0</v>
      </c>
      <c r="AN98" s="27">
        <v>15653183.529411765</v>
      </c>
      <c r="AO98" s="27">
        <v>47103986.823529407</v>
      </c>
      <c r="AP98" s="27">
        <v>5229764.2352941176</v>
      </c>
      <c r="AQ98" s="27">
        <v>2241327.5294117648</v>
      </c>
      <c r="AR98" s="27">
        <v>2241327.5294117648</v>
      </c>
      <c r="AS98" s="27">
        <v>2241327.5294117648</v>
      </c>
      <c r="AT98" s="27">
        <v>74710917.176470578</v>
      </c>
    </row>
    <row r="99" spans="1:46" ht="11.25" customHeight="1" x14ac:dyDescent="0.25">
      <c r="A99" s="18" t="str">
        <f t="shared" si="9"/>
        <v>2.3.1.2.2</v>
      </c>
      <c r="B99" s="30">
        <v>2</v>
      </c>
      <c r="C99" s="38" t="s">
        <v>171</v>
      </c>
      <c r="D99" s="32" t="s">
        <v>172</v>
      </c>
      <c r="E99" s="30" t="s">
        <v>173</v>
      </c>
      <c r="F99" s="32" t="s">
        <v>174</v>
      </c>
      <c r="G99" s="39" t="s">
        <v>177</v>
      </c>
      <c r="H99" s="32" t="s">
        <v>178</v>
      </c>
      <c r="I99" s="22">
        <v>2</v>
      </c>
      <c r="J99" s="23">
        <v>0</v>
      </c>
      <c r="K99" s="24">
        <v>0</v>
      </c>
      <c r="L99" s="23">
        <v>0</v>
      </c>
      <c r="M99" s="37" t="s">
        <v>89</v>
      </c>
      <c r="N99" s="30" t="s">
        <v>16</v>
      </c>
      <c r="O99" s="27">
        <v>0</v>
      </c>
      <c r="P99" s="27">
        <v>0</v>
      </c>
      <c r="Q99" s="27">
        <v>0</v>
      </c>
      <c r="R99" s="27">
        <v>0</v>
      </c>
      <c r="S99" s="27">
        <v>0</v>
      </c>
      <c r="T99" s="27">
        <v>0</v>
      </c>
      <c r="U99" s="27">
        <v>0</v>
      </c>
      <c r="V99" s="27">
        <v>0</v>
      </c>
      <c r="W99" s="27">
        <v>0</v>
      </c>
      <c r="X99" s="27">
        <v>0</v>
      </c>
      <c r="Y99" s="27">
        <v>0</v>
      </c>
      <c r="Z99" s="27">
        <v>0</v>
      </c>
      <c r="AA99" s="27">
        <v>0</v>
      </c>
      <c r="AB99" s="27">
        <v>0</v>
      </c>
      <c r="AC99" s="28">
        <v>0</v>
      </c>
      <c r="AD99" s="27">
        <v>0</v>
      </c>
      <c r="AE99" s="27">
        <v>0</v>
      </c>
      <c r="AF99" s="27">
        <v>0</v>
      </c>
      <c r="AG99" s="27">
        <v>0</v>
      </c>
      <c r="AH99" s="27">
        <v>0</v>
      </c>
      <c r="AI99" s="28">
        <v>0</v>
      </c>
      <c r="AJ99" s="27"/>
      <c r="AK99" s="27"/>
      <c r="AL99" s="27"/>
      <c r="AM99" s="27">
        <v>0</v>
      </c>
      <c r="AN99" s="27">
        <v>0</v>
      </c>
      <c r="AO99" s="27">
        <v>0</v>
      </c>
      <c r="AP99" s="27">
        <v>0</v>
      </c>
      <c r="AQ99" s="27">
        <v>0</v>
      </c>
      <c r="AR99" s="27">
        <v>0</v>
      </c>
      <c r="AS99" s="27">
        <v>0</v>
      </c>
      <c r="AT99" s="27">
        <v>0</v>
      </c>
    </row>
    <row r="100" spans="1:46" ht="11.25" customHeight="1" x14ac:dyDescent="0.25">
      <c r="A100" s="18" t="str">
        <f t="shared" si="9"/>
        <v>2.3.1.2.3</v>
      </c>
      <c r="B100" s="30">
        <v>2</v>
      </c>
      <c r="C100" s="38" t="s">
        <v>171</v>
      </c>
      <c r="D100" s="32" t="s">
        <v>172</v>
      </c>
      <c r="E100" s="30" t="s">
        <v>173</v>
      </c>
      <c r="F100" s="32" t="s">
        <v>174</v>
      </c>
      <c r="G100" s="39" t="s">
        <v>177</v>
      </c>
      <c r="H100" s="32" t="s">
        <v>178</v>
      </c>
      <c r="I100" s="22">
        <v>3</v>
      </c>
      <c r="J100" s="23">
        <v>11891884</v>
      </c>
      <c r="K100" s="24">
        <v>13675666.6</v>
      </c>
      <c r="L100" s="23">
        <v>1783782.5999999996</v>
      </c>
      <c r="M100" s="37" t="s">
        <v>89</v>
      </c>
      <c r="N100" s="30" t="s">
        <v>16</v>
      </c>
      <c r="O100" s="27">
        <v>0</v>
      </c>
      <c r="P100" s="27">
        <v>0</v>
      </c>
      <c r="Q100" s="27">
        <v>0</v>
      </c>
      <c r="R100" s="27">
        <v>0</v>
      </c>
      <c r="S100" s="27">
        <v>0</v>
      </c>
      <c r="T100" s="27">
        <v>0</v>
      </c>
      <c r="U100" s="27">
        <v>0</v>
      </c>
      <c r="V100" s="27">
        <v>0</v>
      </c>
      <c r="W100" s="27">
        <v>0</v>
      </c>
      <c r="X100" s="27">
        <v>0</v>
      </c>
      <c r="Y100" s="27">
        <v>0</v>
      </c>
      <c r="Z100" s="27">
        <v>0</v>
      </c>
      <c r="AA100" s="27">
        <v>0</v>
      </c>
      <c r="AB100" s="27">
        <v>0</v>
      </c>
      <c r="AC100" s="28">
        <v>0</v>
      </c>
      <c r="AD100" s="27">
        <v>0</v>
      </c>
      <c r="AE100" s="27">
        <v>2972971</v>
      </c>
      <c r="AF100" s="27">
        <v>2972971</v>
      </c>
      <c r="AG100" s="27">
        <v>2972971</v>
      </c>
      <c r="AH100" s="27">
        <v>2972971</v>
      </c>
      <c r="AI100" s="28">
        <v>11891884</v>
      </c>
      <c r="AJ100" s="27"/>
      <c r="AK100" s="27"/>
      <c r="AL100" s="27"/>
      <c r="AM100" s="27">
        <v>0</v>
      </c>
      <c r="AN100" s="27">
        <v>0</v>
      </c>
      <c r="AO100" s="27">
        <v>0</v>
      </c>
      <c r="AP100" s="27">
        <v>3497612.9411764708</v>
      </c>
      <c r="AQ100" s="27">
        <v>3497612.9411764708</v>
      </c>
      <c r="AR100" s="27">
        <v>3497612.9411764708</v>
      </c>
      <c r="AS100" s="27">
        <v>3497612.9411764708</v>
      </c>
      <c r="AT100" s="27">
        <v>13990451.764705883</v>
      </c>
    </row>
    <row r="101" spans="1:46" ht="11.25" customHeight="1" x14ac:dyDescent="0.25">
      <c r="A101" s="18" t="str">
        <f t="shared" si="9"/>
        <v>2.3.1.3._</v>
      </c>
      <c r="B101" s="30">
        <v>2</v>
      </c>
      <c r="C101" s="38" t="s">
        <v>171</v>
      </c>
      <c r="D101" s="32" t="s">
        <v>172</v>
      </c>
      <c r="E101" s="30" t="s">
        <v>173</v>
      </c>
      <c r="F101" s="32" t="s">
        <v>174</v>
      </c>
      <c r="G101" s="39" t="s">
        <v>179</v>
      </c>
      <c r="H101" s="32" t="s">
        <v>180</v>
      </c>
      <c r="I101" s="22" t="s">
        <v>27</v>
      </c>
      <c r="J101" s="23">
        <v>22492390</v>
      </c>
      <c r="K101" s="24">
        <v>25866248.499999996</v>
      </c>
      <c r="L101" s="23">
        <v>3373858.4999999963</v>
      </c>
      <c r="M101" s="37" t="s">
        <v>89</v>
      </c>
      <c r="N101" s="30" t="s">
        <v>16</v>
      </c>
      <c r="O101" s="27">
        <v>0</v>
      </c>
      <c r="P101" s="27">
        <v>0</v>
      </c>
      <c r="Q101" s="27">
        <v>0</v>
      </c>
      <c r="R101" s="27">
        <v>0</v>
      </c>
      <c r="S101" s="27">
        <v>0</v>
      </c>
      <c r="T101" s="27">
        <v>0</v>
      </c>
      <c r="U101" s="27">
        <v>0</v>
      </c>
      <c r="V101" s="27">
        <v>3281968</v>
      </c>
      <c r="W101" s="27">
        <v>0</v>
      </c>
      <c r="X101" s="27">
        <v>0</v>
      </c>
      <c r="Y101" s="27">
        <v>0</v>
      </c>
      <c r="Z101" s="27">
        <v>0</v>
      </c>
      <c r="AA101" s="27">
        <v>0</v>
      </c>
      <c r="AB101" s="27">
        <v>3281968</v>
      </c>
      <c r="AC101" s="28">
        <v>6563936</v>
      </c>
      <c r="AD101" s="27">
        <v>3332715.5</v>
      </c>
      <c r="AE101" s="27">
        <v>4048630.2</v>
      </c>
      <c r="AF101" s="27">
        <v>2699086.8</v>
      </c>
      <c r="AG101" s="27">
        <v>3598782.4</v>
      </c>
      <c r="AH101" s="27">
        <v>2249239</v>
      </c>
      <c r="AI101" s="28">
        <v>22492389.899999999</v>
      </c>
      <c r="AJ101" s="27"/>
      <c r="AK101" s="27"/>
      <c r="AL101" s="27"/>
      <c r="AM101" s="27">
        <v>0</v>
      </c>
      <c r="AN101" s="27">
        <v>7722277.6470588241</v>
      </c>
      <c r="AO101" s="27">
        <v>3920841.7647058824</v>
      </c>
      <c r="AP101" s="27">
        <v>4763094.3529411769</v>
      </c>
      <c r="AQ101" s="27">
        <v>3175396.2352941176</v>
      </c>
      <c r="AR101" s="27">
        <v>4233861.6470588231</v>
      </c>
      <c r="AS101" s="27">
        <v>2646163.5294117648</v>
      </c>
      <c r="AT101" s="27">
        <v>26461635.176470593</v>
      </c>
    </row>
    <row r="102" spans="1:46" ht="11.25" customHeight="1" x14ac:dyDescent="0.25">
      <c r="A102" s="18" t="str">
        <f t="shared" si="9"/>
        <v>2.3.1.4._</v>
      </c>
      <c r="B102" s="30">
        <v>2</v>
      </c>
      <c r="C102" s="38" t="s">
        <v>171</v>
      </c>
      <c r="D102" s="32" t="s">
        <v>172</v>
      </c>
      <c r="E102" s="30" t="s">
        <v>173</v>
      </c>
      <c r="F102" s="32" t="s">
        <v>174</v>
      </c>
      <c r="G102" s="39" t="s">
        <v>181</v>
      </c>
      <c r="H102" s="32" t="s">
        <v>182</v>
      </c>
      <c r="I102" s="22" t="s">
        <v>27</v>
      </c>
      <c r="J102" s="23">
        <v>0</v>
      </c>
      <c r="K102" s="24">
        <v>0</v>
      </c>
      <c r="L102" s="23">
        <v>0</v>
      </c>
      <c r="M102" s="37" t="s">
        <v>89</v>
      </c>
      <c r="N102" s="30" t="s">
        <v>16</v>
      </c>
      <c r="O102" s="27">
        <v>0</v>
      </c>
      <c r="P102" s="27">
        <v>0</v>
      </c>
      <c r="Q102" s="27">
        <v>0</v>
      </c>
      <c r="R102" s="27">
        <v>0</v>
      </c>
      <c r="S102" s="27">
        <v>0</v>
      </c>
      <c r="T102" s="27">
        <v>0</v>
      </c>
      <c r="U102" s="27">
        <v>0</v>
      </c>
      <c r="V102" s="27">
        <v>0</v>
      </c>
      <c r="W102" s="27">
        <v>0</v>
      </c>
      <c r="X102" s="27">
        <v>0</v>
      </c>
      <c r="Y102" s="27">
        <v>0</v>
      </c>
      <c r="Z102" s="27">
        <v>0</v>
      </c>
      <c r="AA102" s="27">
        <v>0</v>
      </c>
      <c r="AB102" s="27">
        <v>0</v>
      </c>
      <c r="AC102" s="28">
        <v>0</v>
      </c>
      <c r="AD102" s="27">
        <v>0</v>
      </c>
      <c r="AE102" s="27">
        <v>0</v>
      </c>
      <c r="AF102" s="27">
        <v>0</v>
      </c>
      <c r="AG102" s="27">
        <v>0</v>
      </c>
      <c r="AH102" s="27">
        <v>0</v>
      </c>
      <c r="AI102" s="28">
        <v>0</v>
      </c>
      <c r="AJ102" s="27"/>
      <c r="AK102" s="27"/>
      <c r="AL102" s="27"/>
      <c r="AM102" s="27">
        <v>0</v>
      </c>
      <c r="AN102" s="27">
        <v>0</v>
      </c>
      <c r="AO102" s="27">
        <v>0</v>
      </c>
      <c r="AP102" s="27">
        <v>0</v>
      </c>
      <c r="AQ102" s="27">
        <v>0</v>
      </c>
      <c r="AR102" s="27">
        <v>0</v>
      </c>
      <c r="AS102" s="27">
        <v>0</v>
      </c>
      <c r="AT102" s="27">
        <v>0</v>
      </c>
    </row>
    <row r="103" spans="1:46" ht="11.25" customHeight="1" x14ac:dyDescent="0.25">
      <c r="A103" s="18" t="str">
        <f t="shared" si="9"/>
        <v>2.3.1.5._</v>
      </c>
      <c r="B103" s="30">
        <v>2</v>
      </c>
      <c r="C103" s="38" t="s">
        <v>171</v>
      </c>
      <c r="D103" s="32" t="s">
        <v>172</v>
      </c>
      <c r="E103" s="30" t="s">
        <v>173</v>
      </c>
      <c r="F103" s="32" t="s">
        <v>174</v>
      </c>
      <c r="G103" s="39" t="s">
        <v>183</v>
      </c>
      <c r="H103" s="32" t="s">
        <v>184</v>
      </c>
      <c r="I103" s="22" t="s">
        <v>27</v>
      </c>
      <c r="J103" s="23">
        <v>3000000</v>
      </c>
      <c r="K103" s="24">
        <v>3449999.9999999995</v>
      </c>
      <c r="L103" s="23">
        <v>449999.99999999953</v>
      </c>
      <c r="M103" s="37" t="s">
        <v>89</v>
      </c>
      <c r="N103" s="30" t="s">
        <v>16</v>
      </c>
      <c r="O103" s="27">
        <v>0</v>
      </c>
      <c r="P103" s="27">
        <v>0</v>
      </c>
      <c r="Q103" s="27">
        <v>0</v>
      </c>
      <c r="R103" s="27">
        <v>0</v>
      </c>
      <c r="S103" s="27">
        <v>0</v>
      </c>
      <c r="T103" s="27">
        <v>0</v>
      </c>
      <c r="U103" s="27">
        <v>0</v>
      </c>
      <c r="V103" s="27">
        <v>0</v>
      </c>
      <c r="W103" s="27">
        <v>0</v>
      </c>
      <c r="X103" s="27">
        <v>0</v>
      </c>
      <c r="Y103" s="27">
        <v>0</v>
      </c>
      <c r="Z103" s="27">
        <v>0</v>
      </c>
      <c r="AA103" s="27">
        <v>0</v>
      </c>
      <c r="AB103" s="27">
        <v>0</v>
      </c>
      <c r="AC103" s="28">
        <v>0</v>
      </c>
      <c r="AD103" s="27">
        <v>2280000</v>
      </c>
      <c r="AE103" s="27">
        <v>0</v>
      </c>
      <c r="AF103" s="27">
        <v>240000</v>
      </c>
      <c r="AG103" s="27">
        <v>240000</v>
      </c>
      <c r="AH103" s="27">
        <v>240000</v>
      </c>
      <c r="AI103" s="28">
        <v>3000000</v>
      </c>
      <c r="AJ103" s="27"/>
      <c r="AK103" s="27"/>
      <c r="AL103" s="27"/>
      <c r="AM103" s="27">
        <v>0</v>
      </c>
      <c r="AN103" s="27">
        <v>0</v>
      </c>
      <c r="AO103" s="27">
        <v>2682352.9411764708</v>
      </c>
      <c r="AP103" s="27">
        <v>0</v>
      </c>
      <c r="AQ103" s="27">
        <v>282352.9411764706</v>
      </c>
      <c r="AR103" s="27">
        <v>282352.9411764706</v>
      </c>
      <c r="AS103" s="27">
        <v>282352.9411764706</v>
      </c>
      <c r="AT103" s="27">
        <v>3529411.7647058824</v>
      </c>
    </row>
    <row r="104" spans="1:46" ht="11.25" customHeight="1" x14ac:dyDescent="0.25">
      <c r="A104" s="18" t="str">
        <f t="shared" si="9"/>
        <v>2.4.1.1._</v>
      </c>
      <c r="B104" s="30">
        <v>2</v>
      </c>
      <c r="C104" s="38" t="s">
        <v>185</v>
      </c>
      <c r="D104" s="32" t="s">
        <v>186</v>
      </c>
      <c r="E104" s="30" t="s">
        <v>187</v>
      </c>
      <c r="F104" s="32" t="s">
        <v>188</v>
      </c>
      <c r="G104" s="22" t="s">
        <v>189</v>
      </c>
      <c r="H104" s="32" t="s">
        <v>190</v>
      </c>
      <c r="I104" s="22" t="s">
        <v>27</v>
      </c>
      <c r="J104" s="23">
        <v>32100000</v>
      </c>
      <c r="K104" s="24">
        <v>36915000</v>
      </c>
      <c r="L104" s="23">
        <v>4815000</v>
      </c>
      <c r="M104" s="37" t="s">
        <v>89</v>
      </c>
      <c r="N104" s="30" t="s">
        <v>17</v>
      </c>
      <c r="O104" s="27">
        <v>0</v>
      </c>
      <c r="P104" s="27">
        <v>0</v>
      </c>
      <c r="Q104" s="27">
        <v>0</v>
      </c>
      <c r="R104" s="27">
        <v>0</v>
      </c>
      <c r="S104" s="27">
        <v>0</v>
      </c>
      <c r="T104" s="27">
        <v>0</v>
      </c>
      <c r="U104" s="27">
        <v>0</v>
      </c>
      <c r="V104" s="27">
        <v>0</v>
      </c>
      <c r="W104" s="27">
        <v>0</v>
      </c>
      <c r="X104" s="27">
        <v>0</v>
      </c>
      <c r="Y104" s="27">
        <v>0</v>
      </c>
      <c r="Z104" s="27">
        <v>0</v>
      </c>
      <c r="AA104" s="27">
        <v>0</v>
      </c>
      <c r="AB104" s="27">
        <v>0</v>
      </c>
      <c r="AC104" s="28">
        <v>0</v>
      </c>
      <c r="AD104" s="27">
        <v>1926000</v>
      </c>
      <c r="AE104" s="27">
        <v>15729000</v>
      </c>
      <c r="AF104" s="27">
        <v>3852000</v>
      </c>
      <c r="AG104" s="27">
        <v>10272000</v>
      </c>
      <c r="AH104" s="27">
        <v>321000</v>
      </c>
      <c r="AI104" s="28">
        <v>32100000</v>
      </c>
      <c r="AJ104" s="27"/>
      <c r="AK104" s="27"/>
      <c r="AL104" s="27"/>
      <c r="AM104" s="27">
        <v>0</v>
      </c>
      <c r="AN104" s="27">
        <v>0</v>
      </c>
      <c r="AO104" s="27">
        <v>2265882.3529411764</v>
      </c>
      <c r="AP104" s="27">
        <v>18504705.882352941</v>
      </c>
      <c r="AQ104" s="27">
        <v>4531764.7058823528</v>
      </c>
      <c r="AR104" s="27">
        <v>12084705.882352941</v>
      </c>
      <c r="AS104" s="27">
        <v>377647.0588235294</v>
      </c>
      <c r="AT104" s="27">
        <v>37764705.882352933</v>
      </c>
    </row>
    <row r="105" spans="1:46" ht="11.25" customHeight="1" x14ac:dyDescent="0.25">
      <c r="A105" s="18" t="str">
        <f t="shared" si="9"/>
        <v>2.4.1.2.1</v>
      </c>
      <c r="B105" s="30">
        <v>2</v>
      </c>
      <c r="C105" s="38" t="s">
        <v>185</v>
      </c>
      <c r="D105" s="32" t="s">
        <v>186</v>
      </c>
      <c r="E105" s="30" t="s">
        <v>187</v>
      </c>
      <c r="F105" s="32" t="s">
        <v>188</v>
      </c>
      <c r="G105" s="22" t="s">
        <v>191</v>
      </c>
      <c r="H105" s="32" t="s">
        <v>192</v>
      </c>
      <c r="I105" s="22">
        <v>1</v>
      </c>
      <c r="J105" s="23">
        <v>12544923</v>
      </c>
      <c r="K105" s="24">
        <v>14426661.449999999</v>
      </c>
      <c r="L105" s="23">
        <v>1881738.4499999993</v>
      </c>
      <c r="M105" s="37" t="s">
        <v>89</v>
      </c>
      <c r="N105" s="30" t="s">
        <v>17</v>
      </c>
      <c r="O105" s="27">
        <v>0</v>
      </c>
      <c r="P105" s="27">
        <v>12539835.15</v>
      </c>
      <c r="Q105" s="27">
        <v>0</v>
      </c>
      <c r="R105" s="27">
        <v>0</v>
      </c>
      <c r="S105" s="27">
        <v>0</v>
      </c>
      <c r="T105" s="27">
        <v>0</v>
      </c>
      <c r="U105" s="27">
        <v>0</v>
      </c>
      <c r="V105" s="27">
        <v>0</v>
      </c>
      <c r="W105" s="27">
        <v>0</v>
      </c>
      <c r="X105" s="27">
        <v>0</v>
      </c>
      <c r="Y105" s="27">
        <v>0</v>
      </c>
      <c r="Z105" s="27">
        <v>0</v>
      </c>
      <c r="AA105" s="27">
        <v>0</v>
      </c>
      <c r="AB105" s="27">
        <v>0</v>
      </c>
      <c r="AC105" s="28">
        <v>0</v>
      </c>
      <c r="AD105" s="27">
        <v>0</v>
      </c>
      <c r="AE105" s="27">
        <v>0</v>
      </c>
      <c r="AF105" s="27">
        <v>0</v>
      </c>
      <c r="AG105" s="27">
        <v>0</v>
      </c>
      <c r="AH105" s="27">
        <v>5087.8500000000004</v>
      </c>
      <c r="AI105" s="28">
        <v>12544923</v>
      </c>
      <c r="AJ105" s="27"/>
      <c r="AK105" s="27"/>
      <c r="AL105" s="27"/>
      <c r="AM105" s="27">
        <v>17707200</v>
      </c>
      <c r="AN105" s="27">
        <v>0</v>
      </c>
      <c r="AO105" s="27">
        <v>0</v>
      </c>
      <c r="AP105" s="27">
        <v>0</v>
      </c>
      <c r="AQ105" s="27">
        <v>0</v>
      </c>
      <c r="AR105" s="27">
        <v>0</v>
      </c>
      <c r="AS105" s="27">
        <v>0</v>
      </c>
      <c r="AT105" s="27">
        <v>17707200</v>
      </c>
    </row>
    <row r="106" spans="1:46" ht="11.25" customHeight="1" x14ac:dyDescent="0.25">
      <c r="A106" s="18" t="str">
        <f t="shared" si="9"/>
        <v>2.4.1.2.2</v>
      </c>
      <c r="B106" s="30">
        <v>2</v>
      </c>
      <c r="C106" s="38" t="s">
        <v>185</v>
      </c>
      <c r="D106" s="32" t="s">
        <v>186</v>
      </c>
      <c r="E106" s="30" t="s">
        <v>187</v>
      </c>
      <c r="F106" s="32" t="s">
        <v>188</v>
      </c>
      <c r="G106" s="22" t="s">
        <v>191</v>
      </c>
      <c r="H106" s="32" t="s">
        <v>192</v>
      </c>
      <c r="I106" s="22">
        <v>2</v>
      </c>
      <c r="J106" s="23">
        <v>54444719</v>
      </c>
      <c r="K106" s="24">
        <v>62611426.849999994</v>
      </c>
      <c r="L106" s="23">
        <v>8166707.849999994</v>
      </c>
      <c r="M106" s="37" t="s">
        <v>89</v>
      </c>
      <c r="N106" s="30" t="s">
        <v>17</v>
      </c>
      <c r="O106" s="27">
        <v>0</v>
      </c>
      <c r="P106" s="27">
        <v>0</v>
      </c>
      <c r="Q106" s="27">
        <v>0</v>
      </c>
      <c r="R106" s="27">
        <v>0</v>
      </c>
      <c r="S106" s="27">
        <v>0</v>
      </c>
      <c r="T106" s="27">
        <v>0</v>
      </c>
      <c r="U106" s="27">
        <v>0</v>
      </c>
      <c r="V106" s="27">
        <v>0</v>
      </c>
      <c r="W106" s="27">
        <v>0</v>
      </c>
      <c r="X106" s="27">
        <v>42975455</v>
      </c>
      <c r="Y106" s="27">
        <v>0</v>
      </c>
      <c r="Z106" s="27">
        <v>0</v>
      </c>
      <c r="AA106" s="27">
        <v>0</v>
      </c>
      <c r="AB106" s="27">
        <v>11004505.170000002</v>
      </c>
      <c r="AC106" s="28">
        <v>53979960.170000002</v>
      </c>
      <c r="AD106" s="27">
        <v>0</v>
      </c>
      <c r="AE106" s="27">
        <v>0</v>
      </c>
      <c r="AF106" s="27">
        <v>0</v>
      </c>
      <c r="AG106" s="27">
        <v>0</v>
      </c>
      <c r="AH106" s="27">
        <v>464758.83</v>
      </c>
      <c r="AI106" s="28">
        <v>54444719</v>
      </c>
      <c r="AJ106" s="27"/>
      <c r="AK106" s="27"/>
      <c r="AL106" s="27"/>
      <c r="AM106" s="27">
        <v>60339721.340000004</v>
      </c>
      <c r="AN106" s="27">
        <v>3712889.2482352927</v>
      </c>
      <c r="AO106" s="27">
        <v>0</v>
      </c>
      <c r="AP106" s="27">
        <v>0</v>
      </c>
      <c r="AQ106" s="27">
        <v>0</v>
      </c>
      <c r="AR106" s="27">
        <v>0</v>
      </c>
      <c r="AS106" s="27">
        <v>0</v>
      </c>
      <c r="AT106" s="27">
        <v>64052610.588235296</v>
      </c>
    </row>
    <row r="107" spans="1:46" ht="11.25" customHeight="1" x14ac:dyDescent="0.25">
      <c r="A107" s="18" t="str">
        <f t="shared" si="9"/>
        <v>2.4.1.3._</v>
      </c>
      <c r="B107" s="30">
        <v>2</v>
      </c>
      <c r="C107" s="38" t="s">
        <v>185</v>
      </c>
      <c r="D107" s="32" t="s">
        <v>186</v>
      </c>
      <c r="E107" s="30" t="s">
        <v>187</v>
      </c>
      <c r="F107" s="32" t="s">
        <v>188</v>
      </c>
      <c r="G107" s="22" t="s">
        <v>193</v>
      </c>
      <c r="H107" s="32" t="s">
        <v>194</v>
      </c>
      <c r="I107" s="22" t="s">
        <v>27</v>
      </c>
      <c r="J107" s="23">
        <v>0</v>
      </c>
      <c r="K107" s="24">
        <v>0</v>
      </c>
      <c r="L107" s="23">
        <v>0</v>
      </c>
      <c r="M107" s="37" t="s">
        <v>89</v>
      </c>
      <c r="N107" s="30" t="s">
        <v>17</v>
      </c>
      <c r="O107" s="27">
        <v>0</v>
      </c>
      <c r="P107" s="27">
        <v>0</v>
      </c>
      <c r="Q107" s="27">
        <v>0</v>
      </c>
      <c r="R107" s="27">
        <v>0</v>
      </c>
      <c r="S107" s="27">
        <v>0</v>
      </c>
      <c r="T107" s="27">
        <v>0</v>
      </c>
      <c r="U107" s="27">
        <v>0</v>
      </c>
      <c r="V107" s="27">
        <v>0</v>
      </c>
      <c r="W107" s="27">
        <v>0</v>
      </c>
      <c r="X107" s="27">
        <v>0</v>
      </c>
      <c r="Y107" s="27">
        <v>0</v>
      </c>
      <c r="Z107" s="27">
        <v>0</v>
      </c>
      <c r="AA107" s="27">
        <v>0</v>
      </c>
      <c r="AB107" s="27">
        <v>0</v>
      </c>
      <c r="AC107" s="28">
        <v>0</v>
      </c>
      <c r="AD107" s="27">
        <v>0</v>
      </c>
      <c r="AE107" s="27">
        <v>0</v>
      </c>
      <c r="AF107" s="27">
        <v>0</v>
      </c>
      <c r="AG107" s="27">
        <v>0</v>
      </c>
      <c r="AH107" s="27">
        <v>0</v>
      </c>
      <c r="AI107" s="28">
        <v>0</v>
      </c>
      <c r="AJ107" s="27"/>
      <c r="AK107" s="27"/>
      <c r="AL107" s="27"/>
      <c r="AM107" s="27">
        <v>0</v>
      </c>
      <c r="AN107" s="27">
        <v>0</v>
      </c>
      <c r="AO107" s="27">
        <v>0</v>
      </c>
      <c r="AP107" s="27">
        <v>0</v>
      </c>
      <c r="AQ107" s="27">
        <v>0</v>
      </c>
      <c r="AR107" s="27">
        <v>0</v>
      </c>
      <c r="AS107" s="27">
        <v>0</v>
      </c>
      <c r="AT107" s="27">
        <v>0</v>
      </c>
    </row>
    <row r="108" spans="1:46" ht="11.25" customHeight="1" x14ac:dyDescent="0.25">
      <c r="A108" s="18" t="str">
        <f t="shared" ref="A108:A152" si="10">G108&amp;I108</f>
        <v>2.5.1.0._</v>
      </c>
      <c r="B108" s="30">
        <v>2</v>
      </c>
      <c r="C108" s="38" t="s">
        <v>195</v>
      </c>
      <c r="D108" s="32" t="s">
        <v>186</v>
      </c>
      <c r="E108" s="30" t="s">
        <v>196</v>
      </c>
      <c r="F108" s="32" t="s">
        <v>15</v>
      </c>
      <c r="G108" s="22" t="s">
        <v>197</v>
      </c>
      <c r="H108" s="32" t="s">
        <v>15</v>
      </c>
      <c r="I108" s="22" t="s">
        <v>27</v>
      </c>
      <c r="J108" s="23">
        <v>54884514</v>
      </c>
      <c r="K108" s="24">
        <v>63117191.099999994</v>
      </c>
      <c r="L108" s="23">
        <v>8232677.099999994</v>
      </c>
      <c r="M108" s="37" t="s">
        <v>51</v>
      </c>
      <c r="N108" s="30" t="s">
        <v>16</v>
      </c>
      <c r="O108" s="27">
        <v>0</v>
      </c>
      <c r="P108" s="27">
        <v>0</v>
      </c>
      <c r="Q108" s="27">
        <v>0</v>
      </c>
      <c r="R108" s="27">
        <v>0</v>
      </c>
      <c r="S108" s="27">
        <v>0</v>
      </c>
      <c r="T108" s="27">
        <v>0</v>
      </c>
      <c r="U108" s="27">
        <v>0</v>
      </c>
      <c r="V108" s="27">
        <v>0</v>
      </c>
      <c r="W108" s="27">
        <v>14171714</v>
      </c>
      <c r="X108" s="27">
        <v>0</v>
      </c>
      <c r="Y108" s="27">
        <v>0</v>
      </c>
      <c r="Z108" s="27">
        <v>0</v>
      </c>
      <c r="AA108" s="27">
        <v>0</v>
      </c>
      <c r="AB108" s="27">
        <v>0</v>
      </c>
      <c r="AC108" s="28">
        <v>14171714</v>
      </c>
      <c r="AD108" s="27">
        <v>22266024</v>
      </c>
      <c r="AE108" s="27">
        <v>12958325</v>
      </c>
      <c r="AF108" s="27">
        <v>5488451</v>
      </c>
      <c r="AG108" s="27">
        <v>0</v>
      </c>
      <c r="AH108" s="27">
        <v>0</v>
      </c>
      <c r="AI108" s="28">
        <v>54884514</v>
      </c>
      <c r="AJ108" s="27"/>
      <c r="AK108" s="27"/>
      <c r="AL108" s="27"/>
      <c r="AM108" s="27">
        <v>0</v>
      </c>
      <c r="AN108" s="27">
        <v>16672604.705882354</v>
      </c>
      <c r="AO108" s="27">
        <v>26195322.352941178</v>
      </c>
      <c r="AP108" s="27">
        <v>15245088.235294119</v>
      </c>
      <c r="AQ108" s="27">
        <v>6457001.1764705889</v>
      </c>
      <c r="AR108" s="27">
        <v>0</v>
      </c>
      <c r="AS108" s="27">
        <v>0</v>
      </c>
      <c r="AT108" s="27">
        <v>64570016.470588237</v>
      </c>
    </row>
    <row r="109" spans="1:46" ht="11.25" customHeight="1" x14ac:dyDescent="0.25">
      <c r="A109" s="18" t="str">
        <f t="shared" si="10"/>
        <v>3.1.1.1._</v>
      </c>
      <c r="B109" s="30">
        <v>3</v>
      </c>
      <c r="C109" s="38" t="s">
        <v>198</v>
      </c>
      <c r="D109" s="32" t="s">
        <v>199</v>
      </c>
      <c r="E109" s="30" t="s">
        <v>200</v>
      </c>
      <c r="F109" s="46" t="s">
        <v>201</v>
      </c>
      <c r="G109" s="39" t="s">
        <v>202</v>
      </c>
      <c r="H109" s="32" t="s">
        <v>203</v>
      </c>
      <c r="I109" s="22" t="s">
        <v>27</v>
      </c>
      <c r="J109" s="23">
        <v>339492461</v>
      </c>
      <c r="K109" s="24">
        <v>390416330.14999998</v>
      </c>
      <c r="L109" s="23">
        <v>50923869.149999976</v>
      </c>
      <c r="M109" s="37" t="s">
        <v>89</v>
      </c>
      <c r="N109" s="30" t="s">
        <v>17</v>
      </c>
      <c r="O109" s="27">
        <v>0</v>
      </c>
      <c r="P109" s="27">
        <v>0</v>
      </c>
      <c r="Q109" s="27">
        <v>0</v>
      </c>
      <c r="R109" s="27">
        <v>0</v>
      </c>
      <c r="S109" s="27">
        <v>0</v>
      </c>
      <c r="T109" s="27">
        <v>0</v>
      </c>
      <c r="U109" s="27">
        <v>0</v>
      </c>
      <c r="V109" s="27">
        <v>0</v>
      </c>
      <c r="W109" s="27">
        <v>0</v>
      </c>
      <c r="X109" s="27">
        <v>0</v>
      </c>
      <c r="Y109" s="27">
        <v>0</v>
      </c>
      <c r="Z109" s="27">
        <v>0</v>
      </c>
      <c r="AA109" s="27">
        <v>0</v>
      </c>
      <c r="AB109" s="27">
        <v>0</v>
      </c>
      <c r="AC109" s="28">
        <v>0</v>
      </c>
      <c r="AD109" s="27">
        <v>153049350</v>
      </c>
      <c r="AE109" s="27">
        <v>99097650</v>
      </c>
      <c r="AF109" s="27">
        <v>79888400</v>
      </c>
      <c r="AG109" s="27">
        <v>87457061</v>
      </c>
      <c r="AH109" s="27">
        <v>0</v>
      </c>
      <c r="AI109" s="28">
        <v>419492461</v>
      </c>
      <c r="AJ109" s="27"/>
      <c r="AK109" s="27"/>
      <c r="AL109" s="27"/>
      <c r="AM109" s="27">
        <v>0</v>
      </c>
      <c r="AN109" s="27">
        <v>0</v>
      </c>
      <c r="AO109" s="27">
        <v>153049350</v>
      </c>
      <c r="AP109" s="27">
        <v>99097650</v>
      </c>
      <c r="AQ109" s="27">
        <v>79888400</v>
      </c>
      <c r="AR109" s="27">
        <v>87457061</v>
      </c>
      <c r="AS109" s="27">
        <v>0</v>
      </c>
      <c r="AT109" s="27">
        <v>419492461</v>
      </c>
    </row>
    <row r="110" spans="1:46" ht="11.25" customHeight="1" x14ac:dyDescent="0.25">
      <c r="A110" s="18" t="str">
        <f t="shared" si="10"/>
        <v>3.1.1.2.1</v>
      </c>
      <c r="B110" s="30">
        <v>3</v>
      </c>
      <c r="C110" s="38" t="s">
        <v>198</v>
      </c>
      <c r="D110" s="32" t="s">
        <v>199</v>
      </c>
      <c r="E110" s="30" t="s">
        <v>200</v>
      </c>
      <c r="F110" s="46" t="s">
        <v>201</v>
      </c>
      <c r="G110" s="40" t="s">
        <v>204</v>
      </c>
      <c r="H110" s="32" t="s">
        <v>205</v>
      </c>
      <c r="I110" s="22">
        <v>1</v>
      </c>
      <c r="J110" s="23">
        <v>56077253</v>
      </c>
      <c r="K110" s="24">
        <v>64488840.949999996</v>
      </c>
      <c r="L110" s="23">
        <v>8411587.9499999955</v>
      </c>
      <c r="M110" s="37" t="s">
        <v>89</v>
      </c>
      <c r="N110" s="30" t="s">
        <v>17</v>
      </c>
      <c r="O110" s="27">
        <v>0</v>
      </c>
      <c r="P110" s="27">
        <v>0</v>
      </c>
      <c r="Q110" s="27">
        <v>0</v>
      </c>
      <c r="R110" s="27">
        <v>0</v>
      </c>
      <c r="S110" s="27">
        <v>0</v>
      </c>
      <c r="T110" s="27">
        <v>0</v>
      </c>
      <c r="U110" s="27">
        <v>0</v>
      </c>
      <c r="V110" s="27">
        <v>0</v>
      </c>
      <c r="W110" s="27">
        <v>0</v>
      </c>
      <c r="X110" s="27">
        <v>0</v>
      </c>
      <c r="Y110" s="27">
        <v>0</v>
      </c>
      <c r="Z110" s="27">
        <v>0</v>
      </c>
      <c r="AA110" s="27">
        <v>0</v>
      </c>
      <c r="AB110" s="27">
        <v>0</v>
      </c>
      <c r="AC110" s="28">
        <v>0</v>
      </c>
      <c r="AD110" s="27">
        <v>18505493.489999998</v>
      </c>
      <c r="AE110" s="27">
        <v>13458540.720000001</v>
      </c>
      <c r="AF110" s="27">
        <v>8972360.4800000004</v>
      </c>
      <c r="AG110" s="27">
        <v>5607725.2999999998</v>
      </c>
      <c r="AH110" s="27">
        <v>9533133.0099999998</v>
      </c>
      <c r="AI110" s="28">
        <v>56077252.999999993</v>
      </c>
      <c r="AJ110" s="27"/>
      <c r="AK110" s="27"/>
      <c r="AL110" s="27"/>
      <c r="AM110" s="27">
        <v>0</v>
      </c>
      <c r="AN110" s="27">
        <v>0</v>
      </c>
      <c r="AO110" s="27">
        <v>18505493.489999998</v>
      </c>
      <c r="AP110" s="27">
        <v>13458540.720000001</v>
      </c>
      <c r="AQ110" s="27">
        <v>8972360.4800000004</v>
      </c>
      <c r="AR110" s="27">
        <v>5607725.2999999998</v>
      </c>
      <c r="AS110" s="27">
        <v>9533133.0099999998</v>
      </c>
      <c r="AT110" s="27">
        <v>56077252.999999993</v>
      </c>
    </row>
    <row r="111" spans="1:46" ht="11.25" customHeight="1" x14ac:dyDescent="0.25">
      <c r="A111" s="18" t="str">
        <f t="shared" si="10"/>
        <v>3.1.1.2.2</v>
      </c>
      <c r="B111" s="30">
        <v>3</v>
      </c>
      <c r="C111" s="38" t="s">
        <v>198</v>
      </c>
      <c r="D111" s="32" t="s">
        <v>199</v>
      </c>
      <c r="E111" s="30" t="s">
        <v>200</v>
      </c>
      <c r="F111" s="46" t="s">
        <v>201</v>
      </c>
      <c r="G111" s="40" t="s">
        <v>204</v>
      </c>
      <c r="H111" s="32" t="s">
        <v>205</v>
      </c>
      <c r="I111" s="22">
        <v>2</v>
      </c>
      <c r="J111" s="23">
        <v>10526731</v>
      </c>
      <c r="K111" s="24">
        <v>12105740.649999999</v>
      </c>
      <c r="L111" s="23">
        <v>1579009.6499999985</v>
      </c>
      <c r="M111" s="37" t="s">
        <v>89</v>
      </c>
      <c r="N111" s="30" t="s">
        <v>17</v>
      </c>
      <c r="O111" s="27">
        <v>0</v>
      </c>
      <c r="P111" s="27">
        <v>0</v>
      </c>
      <c r="Q111" s="27">
        <v>0</v>
      </c>
      <c r="R111" s="27">
        <v>0</v>
      </c>
      <c r="S111" s="27">
        <v>0</v>
      </c>
      <c r="T111" s="27">
        <v>0</v>
      </c>
      <c r="U111" s="27">
        <v>0</v>
      </c>
      <c r="V111" s="27">
        <v>0</v>
      </c>
      <c r="W111" s="27">
        <v>0</v>
      </c>
      <c r="X111" s="27">
        <v>0</v>
      </c>
      <c r="Y111" s="27">
        <v>0</v>
      </c>
      <c r="Z111" s="27">
        <v>0</v>
      </c>
      <c r="AA111" s="27">
        <v>0</v>
      </c>
      <c r="AB111" s="27">
        <v>0</v>
      </c>
      <c r="AC111" s="28">
        <v>0</v>
      </c>
      <c r="AD111" s="27">
        <v>0</v>
      </c>
      <c r="AE111" s="27">
        <v>2631683</v>
      </c>
      <c r="AF111" s="27">
        <v>2631683</v>
      </c>
      <c r="AG111" s="27">
        <v>2631683</v>
      </c>
      <c r="AH111" s="27">
        <v>2631682</v>
      </c>
      <c r="AI111" s="28">
        <v>10526731</v>
      </c>
      <c r="AJ111" s="27"/>
      <c r="AK111" s="27"/>
      <c r="AL111" s="27"/>
      <c r="AM111" s="27">
        <v>0</v>
      </c>
      <c r="AN111" s="27">
        <v>0</v>
      </c>
      <c r="AO111" s="27">
        <v>0</v>
      </c>
      <c r="AP111" s="27">
        <v>2631683</v>
      </c>
      <c r="AQ111" s="27">
        <v>2631683</v>
      </c>
      <c r="AR111" s="27">
        <v>2631683</v>
      </c>
      <c r="AS111" s="27">
        <v>2631682</v>
      </c>
      <c r="AT111" s="27">
        <v>10526731</v>
      </c>
    </row>
    <row r="112" spans="1:46" ht="11.25" customHeight="1" x14ac:dyDescent="0.25">
      <c r="A112" s="18" t="str">
        <f t="shared" si="10"/>
        <v>3.1.1.3.1</v>
      </c>
      <c r="B112" s="30">
        <v>3</v>
      </c>
      <c r="C112" s="38" t="s">
        <v>198</v>
      </c>
      <c r="D112" s="32" t="s">
        <v>199</v>
      </c>
      <c r="E112" s="30" t="s">
        <v>200</v>
      </c>
      <c r="F112" s="46" t="s">
        <v>201</v>
      </c>
      <c r="G112" s="40" t="s">
        <v>206</v>
      </c>
      <c r="H112" s="32" t="s">
        <v>207</v>
      </c>
      <c r="I112" s="22">
        <v>1</v>
      </c>
      <c r="J112" s="23">
        <v>52395743</v>
      </c>
      <c r="K112" s="24">
        <v>60255104.449999996</v>
      </c>
      <c r="L112" s="23">
        <v>7859361.4499999955</v>
      </c>
      <c r="M112" s="37" t="s">
        <v>89</v>
      </c>
      <c r="N112" s="30" t="s">
        <v>17</v>
      </c>
      <c r="O112" s="27">
        <v>0</v>
      </c>
      <c r="P112" s="27">
        <v>12868561.139999997</v>
      </c>
      <c r="Q112" s="27">
        <v>0</v>
      </c>
      <c r="R112" s="27">
        <v>0</v>
      </c>
      <c r="S112" s="27">
        <v>2999551</v>
      </c>
      <c r="T112" s="27">
        <v>0</v>
      </c>
      <c r="U112" s="27">
        <v>2783547</v>
      </c>
      <c r="V112" s="27">
        <v>0</v>
      </c>
      <c r="W112" s="27">
        <v>3421377</v>
      </c>
      <c r="X112" s="27">
        <v>1606500</v>
      </c>
      <c r="Y112" s="27">
        <v>0</v>
      </c>
      <c r="Z112" s="27">
        <v>2304924</v>
      </c>
      <c r="AA112" s="27">
        <v>1385298</v>
      </c>
      <c r="AB112" s="27">
        <v>0</v>
      </c>
      <c r="AC112" s="28">
        <v>14501197</v>
      </c>
      <c r="AD112" s="27">
        <v>9367397</v>
      </c>
      <c r="AE112" s="27">
        <v>15658587.859999999</v>
      </c>
      <c r="AF112" s="27">
        <v>0</v>
      </c>
      <c r="AG112" s="27">
        <v>0</v>
      </c>
      <c r="AH112" s="27">
        <v>0</v>
      </c>
      <c r="AI112" s="28">
        <v>52395743</v>
      </c>
      <c r="AJ112" s="27"/>
      <c r="AK112" s="27"/>
      <c r="AL112" s="27"/>
      <c r="AM112" s="27">
        <v>12868561.139999997</v>
      </c>
      <c r="AN112" s="27">
        <v>14501197</v>
      </c>
      <c r="AO112" s="27">
        <v>9367397</v>
      </c>
      <c r="AP112" s="27">
        <v>15658587.859999999</v>
      </c>
      <c r="AQ112" s="27">
        <v>0</v>
      </c>
      <c r="AR112" s="27">
        <v>0</v>
      </c>
      <c r="AS112" s="27">
        <v>0</v>
      </c>
      <c r="AT112" s="27">
        <v>52395743</v>
      </c>
    </row>
    <row r="113" spans="1:46" ht="11.25" customHeight="1" x14ac:dyDescent="0.25">
      <c r="A113" s="18" t="str">
        <f t="shared" si="10"/>
        <v>3.1.1.3.2</v>
      </c>
      <c r="B113" s="30">
        <v>3</v>
      </c>
      <c r="C113" s="38" t="s">
        <v>198</v>
      </c>
      <c r="D113" s="32" t="s">
        <v>199</v>
      </c>
      <c r="E113" s="30" t="s">
        <v>200</v>
      </c>
      <c r="F113" s="46" t="s">
        <v>201</v>
      </c>
      <c r="G113" s="40" t="s">
        <v>206</v>
      </c>
      <c r="H113" s="32" t="s">
        <v>207</v>
      </c>
      <c r="I113" s="22">
        <v>2</v>
      </c>
      <c r="J113" s="23">
        <v>80000000</v>
      </c>
      <c r="K113" s="24">
        <v>92000000</v>
      </c>
      <c r="L113" s="23">
        <v>12000000</v>
      </c>
      <c r="M113" s="37" t="s">
        <v>89</v>
      </c>
      <c r="N113" s="30" t="s">
        <v>17</v>
      </c>
      <c r="O113" s="27">
        <v>0</v>
      </c>
      <c r="P113" s="27">
        <v>0</v>
      </c>
      <c r="Q113" s="27">
        <v>0</v>
      </c>
      <c r="R113" s="27">
        <v>0</v>
      </c>
      <c r="S113" s="27">
        <v>0</v>
      </c>
      <c r="T113" s="27">
        <v>0</v>
      </c>
      <c r="U113" s="27">
        <v>0</v>
      </c>
      <c r="V113" s="27">
        <v>0</v>
      </c>
      <c r="W113" s="27">
        <v>0</v>
      </c>
      <c r="X113" s="27">
        <v>0</v>
      </c>
      <c r="Y113" s="27">
        <v>0</v>
      </c>
      <c r="Z113" s="27">
        <v>0</v>
      </c>
      <c r="AA113" s="27">
        <v>0</v>
      </c>
      <c r="AB113" s="27">
        <v>0</v>
      </c>
      <c r="AC113" s="28">
        <v>0</v>
      </c>
      <c r="AD113" s="27">
        <v>0</v>
      </c>
      <c r="AE113" s="27">
        <v>0</v>
      </c>
      <c r="AF113" s="27">
        <v>0</v>
      </c>
      <c r="AG113" s="27">
        <v>0</v>
      </c>
      <c r="AH113" s="27">
        <v>0</v>
      </c>
      <c r="AI113" s="28">
        <v>0</v>
      </c>
      <c r="AJ113" s="27"/>
      <c r="AK113" s="27"/>
      <c r="AL113" s="27"/>
      <c r="AM113" s="27">
        <v>0</v>
      </c>
      <c r="AN113" s="27">
        <v>0</v>
      </c>
      <c r="AO113" s="27">
        <v>0</v>
      </c>
      <c r="AP113" s="27">
        <v>0</v>
      </c>
      <c r="AQ113" s="27">
        <v>0</v>
      </c>
      <c r="AR113" s="27">
        <v>0</v>
      </c>
      <c r="AS113" s="27">
        <v>0</v>
      </c>
      <c r="AT113" s="27">
        <v>0</v>
      </c>
    </row>
    <row r="114" spans="1:46" ht="11.25" customHeight="1" x14ac:dyDescent="0.25">
      <c r="A114" s="18" t="str">
        <f t="shared" si="10"/>
        <v>3.1.1.4._</v>
      </c>
      <c r="B114" s="30">
        <v>3</v>
      </c>
      <c r="C114" s="38" t="s">
        <v>198</v>
      </c>
      <c r="D114" s="32" t="s">
        <v>199</v>
      </c>
      <c r="E114" s="30" t="s">
        <v>200</v>
      </c>
      <c r="F114" s="46" t="s">
        <v>201</v>
      </c>
      <c r="G114" s="40" t="s">
        <v>208</v>
      </c>
      <c r="H114" s="32" t="s">
        <v>209</v>
      </c>
      <c r="I114" s="22" t="s">
        <v>27</v>
      </c>
      <c r="J114" s="23">
        <v>71483894</v>
      </c>
      <c r="K114" s="24">
        <v>82206478.099999994</v>
      </c>
      <c r="L114" s="23">
        <v>10722584.099999994</v>
      </c>
      <c r="M114" s="37" t="s">
        <v>89</v>
      </c>
      <c r="N114" s="30" t="s">
        <v>17</v>
      </c>
      <c r="O114" s="27">
        <v>0</v>
      </c>
      <c r="P114" s="27">
        <v>12000000</v>
      </c>
      <c r="Q114" s="27">
        <v>4235352</v>
      </c>
      <c r="R114" s="27">
        <v>5884800</v>
      </c>
      <c r="S114" s="27">
        <v>1557762</v>
      </c>
      <c r="T114" s="27">
        <v>0</v>
      </c>
      <c r="U114" s="27">
        <v>0</v>
      </c>
      <c r="V114" s="27">
        <v>0</v>
      </c>
      <c r="W114" s="27">
        <v>1717038</v>
      </c>
      <c r="X114" s="27">
        <v>0</v>
      </c>
      <c r="Y114" s="27">
        <v>0</v>
      </c>
      <c r="Z114" s="27">
        <v>0</v>
      </c>
      <c r="AA114" s="27">
        <v>0</v>
      </c>
      <c r="AB114" s="27">
        <v>0</v>
      </c>
      <c r="AC114" s="28">
        <v>13394952</v>
      </c>
      <c r="AD114" s="27">
        <v>15049603</v>
      </c>
      <c r="AE114" s="27">
        <v>14245324</v>
      </c>
      <c r="AF114" s="27">
        <v>11145017</v>
      </c>
      <c r="AG114" s="27">
        <v>2824500</v>
      </c>
      <c r="AH114" s="27">
        <v>2824498</v>
      </c>
      <c r="AI114" s="28">
        <v>71483894</v>
      </c>
      <c r="AJ114" s="27"/>
      <c r="AK114" s="27"/>
      <c r="AL114" s="27"/>
      <c r="AM114" s="27">
        <v>12000000</v>
      </c>
      <c r="AN114" s="27">
        <v>13394952</v>
      </c>
      <c r="AO114" s="27">
        <v>15049603</v>
      </c>
      <c r="AP114" s="27">
        <v>14245324</v>
      </c>
      <c r="AQ114" s="27">
        <v>11145017</v>
      </c>
      <c r="AR114" s="27">
        <v>2824500</v>
      </c>
      <c r="AS114" s="27">
        <v>2824498</v>
      </c>
      <c r="AT114" s="27">
        <v>71483894</v>
      </c>
    </row>
    <row r="115" spans="1:46" ht="11.25" customHeight="1" x14ac:dyDescent="0.25">
      <c r="A115" s="18" t="str">
        <f t="shared" si="10"/>
        <v>3.1.1.5._</v>
      </c>
      <c r="B115" s="30">
        <v>3</v>
      </c>
      <c r="C115" s="38" t="s">
        <v>198</v>
      </c>
      <c r="D115" s="32" t="s">
        <v>199</v>
      </c>
      <c r="E115" s="30" t="s">
        <v>200</v>
      </c>
      <c r="F115" s="46" t="s">
        <v>201</v>
      </c>
      <c r="G115" s="40" t="s">
        <v>210</v>
      </c>
      <c r="H115" s="32" t="s">
        <v>211</v>
      </c>
      <c r="I115" s="22" t="s">
        <v>27</v>
      </c>
      <c r="J115" s="23">
        <v>16093145</v>
      </c>
      <c r="K115" s="24">
        <v>18507116.75</v>
      </c>
      <c r="L115" s="23">
        <v>2413971.75</v>
      </c>
      <c r="M115" s="37" t="s">
        <v>89</v>
      </c>
      <c r="N115" s="30" t="s">
        <v>17</v>
      </c>
      <c r="O115" s="27">
        <v>0</v>
      </c>
      <c r="P115" s="27">
        <v>0</v>
      </c>
      <c r="Q115" s="27">
        <v>0</v>
      </c>
      <c r="R115" s="27">
        <v>0</v>
      </c>
      <c r="S115" s="27">
        <v>0</v>
      </c>
      <c r="T115" s="27">
        <v>0</v>
      </c>
      <c r="U115" s="27">
        <v>0</v>
      </c>
      <c r="V115" s="27">
        <v>0</v>
      </c>
      <c r="W115" s="27">
        <v>0</v>
      </c>
      <c r="X115" s="27">
        <v>0</v>
      </c>
      <c r="Y115" s="27">
        <v>0</v>
      </c>
      <c r="Z115" s="27">
        <v>0</v>
      </c>
      <c r="AA115" s="27">
        <v>0</v>
      </c>
      <c r="AB115" s="27">
        <v>0</v>
      </c>
      <c r="AC115" s="28">
        <v>0</v>
      </c>
      <c r="AD115" s="27">
        <v>3701423.35</v>
      </c>
      <c r="AE115" s="27">
        <v>4827943.5</v>
      </c>
      <c r="AF115" s="27">
        <v>3379560.45</v>
      </c>
      <c r="AG115" s="27">
        <v>3218629</v>
      </c>
      <c r="AH115" s="27">
        <v>965588.7</v>
      </c>
      <c r="AI115" s="28">
        <v>16093145</v>
      </c>
      <c r="AJ115" s="27"/>
      <c r="AK115" s="27"/>
      <c r="AL115" s="27"/>
      <c r="AM115" s="27">
        <v>0</v>
      </c>
      <c r="AN115" s="27">
        <v>0</v>
      </c>
      <c r="AO115" s="27">
        <v>3701423.35</v>
      </c>
      <c r="AP115" s="27">
        <v>4827943.5</v>
      </c>
      <c r="AQ115" s="27">
        <v>3379560.45</v>
      </c>
      <c r="AR115" s="27">
        <v>3218629</v>
      </c>
      <c r="AS115" s="27">
        <v>965588.7</v>
      </c>
      <c r="AT115" s="27">
        <v>16093145</v>
      </c>
    </row>
    <row r="116" spans="1:46" ht="11.25" customHeight="1" x14ac:dyDescent="0.25">
      <c r="A116" s="18" t="str">
        <f t="shared" si="10"/>
        <v>3.1.1.6._</v>
      </c>
      <c r="B116" s="30">
        <v>3</v>
      </c>
      <c r="C116" s="38" t="s">
        <v>198</v>
      </c>
      <c r="D116" s="32" t="s">
        <v>199</v>
      </c>
      <c r="E116" s="30" t="s">
        <v>200</v>
      </c>
      <c r="F116" s="46" t="s">
        <v>201</v>
      </c>
      <c r="G116" s="40" t="s">
        <v>212</v>
      </c>
      <c r="H116" s="32" t="s">
        <v>213</v>
      </c>
      <c r="I116" s="22" t="s">
        <v>27</v>
      </c>
      <c r="J116" s="23">
        <v>8113999</v>
      </c>
      <c r="K116" s="24">
        <v>9331098.8499999996</v>
      </c>
      <c r="L116" s="23">
        <v>1217099.8499999996</v>
      </c>
      <c r="M116" s="37" t="s">
        <v>89</v>
      </c>
      <c r="N116" s="30" t="s">
        <v>17</v>
      </c>
      <c r="O116" s="27">
        <v>0</v>
      </c>
      <c r="P116" s="27">
        <v>0</v>
      </c>
      <c r="Q116" s="27">
        <v>0</v>
      </c>
      <c r="R116" s="27">
        <v>0</v>
      </c>
      <c r="S116" s="27">
        <v>0</v>
      </c>
      <c r="T116" s="27">
        <v>0</v>
      </c>
      <c r="U116" s="27">
        <v>0</v>
      </c>
      <c r="V116" s="27">
        <v>2049475</v>
      </c>
      <c r="W116" s="27">
        <v>0</v>
      </c>
      <c r="X116" s="27">
        <v>0</v>
      </c>
      <c r="Y116" s="27">
        <v>0</v>
      </c>
      <c r="Z116" s="27">
        <v>0</v>
      </c>
      <c r="AA116" s="27">
        <v>0</v>
      </c>
      <c r="AB116" s="27">
        <v>790425</v>
      </c>
      <c r="AC116" s="28">
        <v>2839900</v>
      </c>
      <c r="AD116" s="27">
        <v>2271919.4000000004</v>
      </c>
      <c r="AE116" s="27">
        <v>2028499.75</v>
      </c>
      <c r="AF116" s="27">
        <v>486839.94</v>
      </c>
      <c r="AG116" s="27">
        <v>405699.95</v>
      </c>
      <c r="AH116" s="27">
        <v>81139.990000000005</v>
      </c>
      <c r="AI116" s="28">
        <v>8113999.0300000012</v>
      </c>
      <c r="AJ116" s="27"/>
      <c r="AK116" s="27"/>
      <c r="AL116" s="27"/>
      <c r="AM116" s="27">
        <v>0</v>
      </c>
      <c r="AN116" s="27">
        <v>2839900</v>
      </c>
      <c r="AO116" s="27">
        <v>2271919.4000000004</v>
      </c>
      <c r="AP116" s="27">
        <v>2028499.75</v>
      </c>
      <c r="AQ116" s="27">
        <v>486839.94</v>
      </c>
      <c r="AR116" s="27">
        <v>405699.95</v>
      </c>
      <c r="AS116" s="27">
        <v>81139.959999999031</v>
      </c>
      <c r="AT116" s="27">
        <v>8113999</v>
      </c>
    </row>
    <row r="117" spans="1:46" ht="11.25" customHeight="1" x14ac:dyDescent="0.25">
      <c r="A117" s="18" t="str">
        <f t="shared" si="10"/>
        <v>3.1.1.7._</v>
      </c>
      <c r="B117" s="30">
        <v>3</v>
      </c>
      <c r="C117" s="38" t="s">
        <v>198</v>
      </c>
      <c r="D117" s="32" t="s">
        <v>199</v>
      </c>
      <c r="E117" s="30" t="s">
        <v>200</v>
      </c>
      <c r="F117" s="46" t="s">
        <v>201</v>
      </c>
      <c r="G117" s="40" t="s">
        <v>214</v>
      </c>
      <c r="H117" s="32" t="s">
        <v>215</v>
      </c>
      <c r="I117" s="22" t="s">
        <v>27</v>
      </c>
      <c r="J117" s="23">
        <v>25000000</v>
      </c>
      <c r="K117" s="24">
        <v>28749999.999999996</v>
      </c>
      <c r="L117" s="23">
        <v>3749999.9999999963</v>
      </c>
      <c r="M117" s="37" t="s">
        <v>89</v>
      </c>
      <c r="N117" s="30" t="s">
        <v>17</v>
      </c>
      <c r="O117" s="27">
        <v>0</v>
      </c>
      <c r="P117" s="27">
        <v>0</v>
      </c>
      <c r="Q117" s="27">
        <v>0</v>
      </c>
      <c r="R117" s="27">
        <v>0</v>
      </c>
      <c r="S117" s="27">
        <v>0</v>
      </c>
      <c r="T117" s="27">
        <v>0</v>
      </c>
      <c r="U117" s="27">
        <v>0</v>
      </c>
      <c r="V117" s="27">
        <v>0</v>
      </c>
      <c r="W117" s="27">
        <v>0</v>
      </c>
      <c r="X117" s="27">
        <v>0</v>
      </c>
      <c r="Y117" s="27">
        <v>0</v>
      </c>
      <c r="Z117" s="27">
        <v>0</v>
      </c>
      <c r="AA117" s="27">
        <v>0</v>
      </c>
      <c r="AB117" s="27">
        <v>0</v>
      </c>
      <c r="AC117" s="28">
        <v>0</v>
      </c>
      <c r="AD117" s="27">
        <v>4250000</v>
      </c>
      <c r="AE117" s="27">
        <v>12500000</v>
      </c>
      <c r="AF117" s="27">
        <v>8250000</v>
      </c>
      <c r="AG117" s="27">
        <v>0</v>
      </c>
      <c r="AH117" s="27">
        <v>0</v>
      </c>
      <c r="AI117" s="28">
        <v>25000000</v>
      </c>
      <c r="AJ117" s="27"/>
      <c r="AK117" s="27"/>
      <c r="AL117" s="27"/>
      <c r="AM117" s="27">
        <v>0</v>
      </c>
      <c r="AN117" s="27">
        <v>0</v>
      </c>
      <c r="AO117" s="27">
        <v>4250000</v>
      </c>
      <c r="AP117" s="27">
        <v>12500000</v>
      </c>
      <c r="AQ117" s="27">
        <v>8250000</v>
      </c>
      <c r="AR117" s="27">
        <v>0</v>
      </c>
      <c r="AS117" s="27">
        <v>0</v>
      </c>
      <c r="AT117" s="27">
        <v>25000000</v>
      </c>
    </row>
    <row r="118" spans="1:46" ht="11.25" customHeight="1" x14ac:dyDescent="0.25">
      <c r="A118" s="18" t="str">
        <f t="shared" si="10"/>
        <v>3.1.1.8._</v>
      </c>
      <c r="B118" s="30">
        <v>3</v>
      </c>
      <c r="C118" s="38" t="s">
        <v>198</v>
      </c>
      <c r="D118" s="32" t="s">
        <v>199</v>
      </c>
      <c r="E118" s="30" t="s">
        <v>200</v>
      </c>
      <c r="F118" s="46" t="s">
        <v>201</v>
      </c>
      <c r="G118" s="40" t="s">
        <v>216</v>
      </c>
      <c r="H118" s="32" t="s">
        <v>217</v>
      </c>
      <c r="I118" s="22" t="s">
        <v>27</v>
      </c>
      <c r="J118" s="23">
        <v>32106604</v>
      </c>
      <c r="K118" s="24">
        <v>36922594.599999994</v>
      </c>
      <c r="L118" s="23">
        <v>4815990.599999994</v>
      </c>
      <c r="M118" s="37" t="s">
        <v>218</v>
      </c>
      <c r="N118" s="30" t="s">
        <v>17</v>
      </c>
      <c r="O118" s="27">
        <v>0</v>
      </c>
      <c r="P118" s="27">
        <v>0</v>
      </c>
      <c r="Q118" s="27">
        <v>0</v>
      </c>
      <c r="R118" s="27">
        <v>0</v>
      </c>
      <c r="S118" s="27">
        <v>0</v>
      </c>
      <c r="T118" s="27">
        <v>357000</v>
      </c>
      <c r="U118" s="27">
        <v>0</v>
      </c>
      <c r="V118" s="27">
        <v>0</v>
      </c>
      <c r="W118" s="27">
        <v>0</v>
      </c>
      <c r="X118" s="27">
        <v>362950</v>
      </c>
      <c r="Y118" s="27">
        <v>0</v>
      </c>
      <c r="Z118" s="27">
        <v>0</v>
      </c>
      <c r="AA118" s="27">
        <v>124950</v>
      </c>
      <c r="AB118" s="27">
        <v>0</v>
      </c>
      <c r="AC118" s="28">
        <v>844900</v>
      </c>
      <c r="AD118" s="27">
        <v>6223700</v>
      </c>
      <c r="AE118" s="27">
        <v>20545771</v>
      </c>
      <c r="AF118" s="27">
        <v>4534415</v>
      </c>
      <c r="AG118" s="27">
        <v>0</v>
      </c>
      <c r="AH118" s="27">
        <v>0</v>
      </c>
      <c r="AI118" s="28">
        <v>32148786</v>
      </c>
      <c r="AJ118" s="27"/>
      <c r="AK118" s="27"/>
      <c r="AL118" s="27"/>
      <c r="AM118" s="27">
        <v>0</v>
      </c>
      <c r="AN118" s="27">
        <v>994000</v>
      </c>
      <c r="AO118" s="27">
        <v>7322000</v>
      </c>
      <c r="AP118" s="27">
        <v>24171495.294117648</v>
      </c>
      <c r="AQ118" s="27">
        <v>5284980.0000000037</v>
      </c>
      <c r="AR118" s="27">
        <v>0</v>
      </c>
      <c r="AS118" s="27">
        <v>0</v>
      </c>
      <c r="AT118" s="27">
        <v>37772475.294117652</v>
      </c>
    </row>
    <row r="119" spans="1:46" ht="11.25" customHeight="1" x14ac:dyDescent="0.25">
      <c r="A119" s="18" t="str">
        <f t="shared" si="10"/>
        <v>3.2.1.0._</v>
      </c>
      <c r="B119" s="30">
        <v>3</v>
      </c>
      <c r="C119" s="38" t="s">
        <v>198</v>
      </c>
      <c r="D119" s="32" t="s">
        <v>199</v>
      </c>
      <c r="E119" s="30" t="s">
        <v>219</v>
      </c>
      <c r="F119" s="46"/>
      <c r="G119" s="40" t="s">
        <v>220</v>
      </c>
      <c r="H119" s="32"/>
      <c r="I119" s="22" t="s">
        <v>27</v>
      </c>
      <c r="J119" s="23">
        <v>4323627</v>
      </c>
      <c r="K119" s="24">
        <v>4972171.05</v>
      </c>
      <c r="L119" s="23">
        <v>648544.04999999981</v>
      </c>
      <c r="M119" s="37" t="s">
        <v>89</v>
      </c>
      <c r="N119" s="30" t="s">
        <v>16</v>
      </c>
      <c r="O119" s="27">
        <v>0</v>
      </c>
      <c r="P119" s="27">
        <v>0</v>
      </c>
      <c r="Q119" s="27">
        <v>0</v>
      </c>
      <c r="R119" s="27">
        <v>0</v>
      </c>
      <c r="S119" s="27">
        <v>0</v>
      </c>
      <c r="T119" s="27">
        <v>0</v>
      </c>
      <c r="U119" s="27">
        <v>0</v>
      </c>
      <c r="V119" s="27">
        <v>0</v>
      </c>
      <c r="W119" s="27">
        <v>0</v>
      </c>
      <c r="X119" s="27">
        <v>0</v>
      </c>
      <c r="Y119" s="27">
        <v>0</v>
      </c>
      <c r="Z119" s="27">
        <v>0</v>
      </c>
      <c r="AA119" s="27">
        <v>0</v>
      </c>
      <c r="AB119" s="27">
        <v>0</v>
      </c>
      <c r="AC119" s="28">
        <v>0</v>
      </c>
      <c r="AD119" s="27">
        <v>691780.32</v>
      </c>
      <c r="AE119" s="27">
        <v>994434.21</v>
      </c>
      <c r="AF119" s="27">
        <v>1080906.75</v>
      </c>
      <c r="AG119" s="27">
        <v>951197.94</v>
      </c>
      <c r="AH119" s="27">
        <v>605307.78</v>
      </c>
      <c r="AI119" s="28">
        <v>4323627</v>
      </c>
      <c r="AJ119" s="27"/>
      <c r="AK119" s="27"/>
      <c r="AL119" s="27"/>
      <c r="AM119" s="27">
        <v>0</v>
      </c>
      <c r="AN119" s="27">
        <v>0</v>
      </c>
      <c r="AO119" s="27">
        <v>813859.2</v>
      </c>
      <c r="AP119" s="27">
        <v>1169922.6000000001</v>
      </c>
      <c r="AQ119" s="27">
        <v>1271655</v>
      </c>
      <c r="AR119" s="27">
        <v>1119056.3999999999</v>
      </c>
      <c r="AS119" s="27">
        <v>712126.8</v>
      </c>
      <c r="AT119" s="27">
        <v>5086619.9999999991</v>
      </c>
    </row>
    <row r="120" spans="1:46" ht="11.25" customHeight="1" x14ac:dyDescent="0.25">
      <c r="A120" s="18" t="str">
        <f t="shared" si="10"/>
        <v>4.1.1.1.1</v>
      </c>
      <c r="B120" s="30">
        <v>4</v>
      </c>
      <c r="C120" s="38" t="s">
        <v>221</v>
      </c>
      <c r="D120" s="32" t="s">
        <v>222</v>
      </c>
      <c r="E120" s="30" t="s">
        <v>223</v>
      </c>
      <c r="F120" s="32" t="s">
        <v>224</v>
      </c>
      <c r="G120" s="30" t="s">
        <v>225</v>
      </c>
      <c r="H120" s="32" t="s">
        <v>226</v>
      </c>
      <c r="I120" s="22">
        <v>1</v>
      </c>
      <c r="J120" s="23">
        <v>70352588</v>
      </c>
      <c r="K120" s="24">
        <v>80905476.199999988</v>
      </c>
      <c r="L120" s="23">
        <v>10552888.199999988</v>
      </c>
      <c r="M120" s="33" t="s">
        <v>164</v>
      </c>
      <c r="N120" s="30" t="s">
        <v>16</v>
      </c>
      <c r="O120" s="27">
        <v>0</v>
      </c>
      <c r="P120" s="27">
        <v>5340526.8200000012</v>
      </c>
      <c r="Q120" s="27">
        <v>567895.9</v>
      </c>
      <c r="R120" s="27">
        <v>770369.05</v>
      </c>
      <c r="S120" s="27">
        <v>16229.22</v>
      </c>
      <c r="T120" s="27">
        <v>1315094.8799999999</v>
      </c>
      <c r="U120" s="27">
        <v>1326932.54</v>
      </c>
      <c r="V120" s="27">
        <v>716157.6</v>
      </c>
      <c r="W120" s="27">
        <v>306801.88</v>
      </c>
      <c r="X120" s="27">
        <v>3773086.1799999997</v>
      </c>
      <c r="Y120" s="27">
        <v>709148.93</v>
      </c>
      <c r="Z120" s="27">
        <v>2097987.2599999998</v>
      </c>
      <c r="AA120" s="27">
        <v>215912</v>
      </c>
      <c r="AB120" s="27">
        <v>813349.88</v>
      </c>
      <c r="AC120" s="28">
        <v>12628965.32</v>
      </c>
      <c r="AD120" s="27">
        <v>10265350.32</v>
      </c>
      <c r="AE120" s="27">
        <v>17254053.98</v>
      </c>
      <c r="AF120" s="27">
        <v>14025919.109999999</v>
      </c>
      <c r="AG120" s="27">
        <v>7216792.71</v>
      </c>
      <c r="AH120" s="27">
        <v>3620979.74</v>
      </c>
      <c r="AI120" s="28">
        <v>70352588</v>
      </c>
      <c r="AJ120" s="27"/>
      <c r="AK120" s="27"/>
      <c r="AL120" s="27"/>
      <c r="AM120" s="27">
        <v>6301209.04</v>
      </c>
      <c r="AN120" s="27">
        <v>14857606.258823531</v>
      </c>
      <c r="AO120" s="27">
        <v>12076882.729411766</v>
      </c>
      <c r="AP120" s="27">
        <v>20298887.035294119</v>
      </c>
      <c r="AQ120" s="27">
        <v>16501081.305882353</v>
      </c>
      <c r="AR120" s="27">
        <v>8490344.364705883</v>
      </c>
      <c r="AS120" s="27">
        <v>4241739.8541176468</v>
      </c>
      <c r="AT120" s="27">
        <v>82767750.588235304</v>
      </c>
    </row>
    <row r="121" spans="1:46" ht="11.25" customHeight="1" x14ac:dyDescent="0.25">
      <c r="A121" s="18" t="str">
        <f t="shared" si="10"/>
        <v>4.1.1.1.2</v>
      </c>
      <c r="B121" s="30">
        <v>4</v>
      </c>
      <c r="C121" s="38" t="s">
        <v>221</v>
      </c>
      <c r="D121" s="32" t="s">
        <v>222</v>
      </c>
      <c r="E121" s="30" t="s">
        <v>223</v>
      </c>
      <c r="F121" s="32" t="s">
        <v>224</v>
      </c>
      <c r="G121" s="30" t="s">
        <v>225</v>
      </c>
      <c r="H121" s="32" t="s">
        <v>226</v>
      </c>
      <c r="I121" s="22">
        <v>2</v>
      </c>
      <c r="J121" s="23">
        <v>12826335</v>
      </c>
      <c r="K121" s="24">
        <v>14750285.249999998</v>
      </c>
      <c r="L121" s="23">
        <v>1923950.2499999981</v>
      </c>
      <c r="M121" s="33" t="s">
        <v>164</v>
      </c>
      <c r="N121" s="30" t="s">
        <v>16</v>
      </c>
      <c r="O121" s="27">
        <v>0</v>
      </c>
      <c r="P121" s="27">
        <v>0</v>
      </c>
      <c r="Q121" s="27">
        <v>0</v>
      </c>
      <c r="R121" s="27">
        <v>0</v>
      </c>
      <c r="S121" s="27">
        <v>0</v>
      </c>
      <c r="T121" s="27">
        <v>0</v>
      </c>
      <c r="U121" s="27">
        <v>0</v>
      </c>
      <c r="V121" s="27">
        <v>0</v>
      </c>
      <c r="W121" s="27">
        <v>0</v>
      </c>
      <c r="X121" s="27">
        <v>343874</v>
      </c>
      <c r="Y121" s="27">
        <v>0</v>
      </c>
      <c r="Z121" s="27">
        <v>0</v>
      </c>
      <c r="AA121" s="27">
        <v>0</v>
      </c>
      <c r="AB121" s="27">
        <v>343874</v>
      </c>
      <c r="AC121" s="28">
        <v>687748</v>
      </c>
      <c r="AD121" s="27">
        <v>1048379</v>
      </c>
      <c r="AE121" s="27">
        <v>1353671</v>
      </c>
      <c r="AF121" s="27">
        <v>2747465</v>
      </c>
      <c r="AG121" s="27">
        <v>2725081</v>
      </c>
      <c r="AH121" s="27">
        <v>4263991</v>
      </c>
      <c r="AI121" s="28">
        <v>12826335</v>
      </c>
      <c r="AJ121" s="27"/>
      <c r="AK121" s="27"/>
      <c r="AL121" s="27"/>
      <c r="AM121" s="27">
        <v>0</v>
      </c>
      <c r="AN121" s="27">
        <v>809115.29411764711</v>
      </c>
      <c r="AO121" s="27">
        <v>1233387.0588235294</v>
      </c>
      <c r="AP121" s="27">
        <v>1592554.1176470588</v>
      </c>
      <c r="AQ121" s="27">
        <v>3232311.7647058824</v>
      </c>
      <c r="AR121" s="27">
        <v>3205977.6470588236</v>
      </c>
      <c r="AS121" s="27">
        <v>5016460</v>
      </c>
      <c r="AT121" s="27">
        <v>15089805.882352941</v>
      </c>
    </row>
    <row r="122" spans="1:46" ht="11.25" customHeight="1" x14ac:dyDescent="0.25">
      <c r="A122" s="18" t="str">
        <f t="shared" si="10"/>
        <v>4.1.1.1.3</v>
      </c>
      <c r="B122" s="30">
        <v>4</v>
      </c>
      <c r="C122" s="38" t="s">
        <v>221</v>
      </c>
      <c r="D122" s="32" t="s">
        <v>222</v>
      </c>
      <c r="E122" s="30" t="s">
        <v>223</v>
      </c>
      <c r="F122" s="32" t="s">
        <v>224</v>
      </c>
      <c r="G122" s="30" t="s">
        <v>225</v>
      </c>
      <c r="H122" s="32" t="s">
        <v>226</v>
      </c>
      <c r="I122" s="22">
        <v>3</v>
      </c>
      <c r="J122" s="23">
        <v>6764203</v>
      </c>
      <c r="K122" s="24">
        <v>7778833.4499999993</v>
      </c>
      <c r="L122" s="23">
        <v>1014630.4499999993</v>
      </c>
      <c r="M122" s="33" t="s">
        <v>164</v>
      </c>
      <c r="N122" s="30" t="s">
        <v>16</v>
      </c>
      <c r="O122" s="27">
        <v>0</v>
      </c>
      <c r="P122" s="27">
        <v>0</v>
      </c>
      <c r="Q122" s="27">
        <v>0</v>
      </c>
      <c r="R122" s="27">
        <v>0</v>
      </c>
      <c r="S122" s="27">
        <v>0</v>
      </c>
      <c r="T122" s="27">
        <v>0</v>
      </c>
      <c r="U122" s="27">
        <v>0</v>
      </c>
      <c r="V122" s="27">
        <v>0</v>
      </c>
      <c r="W122" s="27">
        <v>0</v>
      </c>
      <c r="X122" s="27">
        <v>0</v>
      </c>
      <c r="Y122" s="27">
        <v>0</v>
      </c>
      <c r="Z122" s="27">
        <v>0</v>
      </c>
      <c r="AA122" s="27">
        <v>181348</v>
      </c>
      <c r="AB122" s="27">
        <v>0</v>
      </c>
      <c r="AC122" s="28">
        <v>181348</v>
      </c>
      <c r="AD122" s="27">
        <v>751264</v>
      </c>
      <c r="AE122" s="27">
        <v>795355</v>
      </c>
      <c r="AF122" s="27">
        <v>1350420</v>
      </c>
      <c r="AG122" s="27">
        <v>1437121</v>
      </c>
      <c r="AH122" s="27">
        <v>2248695</v>
      </c>
      <c r="AI122" s="28">
        <v>6764203</v>
      </c>
      <c r="AJ122" s="27"/>
      <c r="AK122" s="27"/>
      <c r="AL122" s="27"/>
      <c r="AM122" s="27">
        <v>0</v>
      </c>
      <c r="AN122" s="27">
        <v>213350.58823529413</v>
      </c>
      <c r="AO122" s="27">
        <v>883840</v>
      </c>
      <c r="AP122" s="27">
        <v>935711.76470588241</v>
      </c>
      <c r="AQ122" s="27">
        <v>1588729.411764706</v>
      </c>
      <c r="AR122" s="27">
        <v>1690730.5882352942</v>
      </c>
      <c r="AS122" s="27">
        <v>2645523.5294117648</v>
      </c>
      <c r="AT122" s="27">
        <v>7957885.8823529417</v>
      </c>
    </row>
    <row r="123" spans="1:46" ht="11.25" customHeight="1" x14ac:dyDescent="0.25">
      <c r="A123" s="18" t="str">
        <f t="shared" si="10"/>
        <v>4.1.1.1.4</v>
      </c>
      <c r="B123" s="30">
        <v>4</v>
      </c>
      <c r="C123" s="38" t="s">
        <v>221</v>
      </c>
      <c r="D123" s="32" t="s">
        <v>222</v>
      </c>
      <c r="E123" s="30" t="s">
        <v>223</v>
      </c>
      <c r="F123" s="32" t="s">
        <v>224</v>
      </c>
      <c r="G123" s="30" t="s">
        <v>225</v>
      </c>
      <c r="H123" s="32" t="s">
        <v>226</v>
      </c>
      <c r="I123" s="22">
        <v>4</v>
      </c>
      <c r="J123" s="23">
        <v>4090945</v>
      </c>
      <c r="K123" s="24">
        <v>4704586.75</v>
      </c>
      <c r="L123" s="23">
        <v>613641.75</v>
      </c>
      <c r="M123" s="33" t="s">
        <v>164</v>
      </c>
      <c r="N123" s="30" t="s">
        <v>16</v>
      </c>
      <c r="O123" s="27">
        <v>0</v>
      </c>
      <c r="P123" s="27">
        <v>0</v>
      </c>
      <c r="Q123" s="27">
        <v>0</v>
      </c>
      <c r="R123" s="27">
        <v>0</v>
      </c>
      <c r="S123" s="27">
        <v>0</v>
      </c>
      <c r="T123" s="27">
        <v>0</v>
      </c>
      <c r="U123" s="27">
        <v>0</v>
      </c>
      <c r="V123" s="27">
        <v>0</v>
      </c>
      <c r="W123" s="27">
        <v>0</v>
      </c>
      <c r="X123" s="27">
        <v>0</v>
      </c>
      <c r="Y123" s="27">
        <v>0</v>
      </c>
      <c r="Z123" s="27">
        <v>0</v>
      </c>
      <c r="AA123" s="27">
        <v>0</v>
      </c>
      <c r="AB123" s="27">
        <v>0</v>
      </c>
      <c r="AC123" s="28">
        <v>0</v>
      </c>
      <c r="AD123" s="27">
        <v>454359</v>
      </c>
      <c r="AE123" s="27">
        <v>590704</v>
      </c>
      <c r="AF123" s="27">
        <v>816725</v>
      </c>
      <c r="AG123" s="27">
        <v>869161</v>
      </c>
      <c r="AH123" s="27">
        <v>1359996</v>
      </c>
      <c r="AI123" s="28">
        <v>4090945</v>
      </c>
      <c r="AJ123" s="27"/>
      <c r="AK123" s="27"/>
      <c r="AL123" s="27"/>
      <c r="AM123" s="27">
        <v>0</v>
      </c>
      <c r="AN123" s="27">
        <v>0</v>
      </c>
      <c r="AO123" s="27">
        <v>534540</v>
      </c>
      <c r="AP123" s="27">
        <v>694945.8823529412</v>
      </c>
      <c r="AQ123" s="27">
        <v>960852.9411764706</v>
      </c>
      <c r="AR123" s="27">
        <v>1022542.3529411765</v>
      </c>
      <c r="AS123" s="27">
        <v>1599995.2941176472</v>
      </c>
      <c r="AT123" s="27">
        <v>4812876.4705882352</v>
      </c>
    </row>
    <row r="124" spans="1:46" ht="11.25" customHeight="1" x14ac:dyDescent="0.25">
      <c r="A124" s="18" t="str">
        <f t="shared" si="10"/>
        <v>4.1.1.1.5</v>
      </c>
      <c r="B124" s="30">
        <v>4</v>
      </c>
      <c r="C124" s="38" t="s">
        <v>221</v>
      </c>
      <c r="D124" s="32" t="s">
        <v>222</v>
      </c>
      <c r="E124" s="30" t="s">
        <v>223</v>
      </c>
      <c r="F124" s="32" t="s">
        <v>224</v>
      </c>
      <c r="G124" s="30" t="s">
        <v>225</v>
      </c>
      <c r="H124" s="32" t="s">
        <v>226</v>
      </c>
      <c r="I124" s="22">
        <v>5</v>
      </c>
      <c r="J124" s="23">
        <v>69311729</v>
      </c>
      <c r="K124" s="24">
        <v>79708488.349999994</v>
      </c>
      <c r="L124" s="23">
        <v>10396759.349999994</v>
      </c>
      <c r="M124" s="33" t="s">
        <v>164</v>
      </c>
      <c r="N124" s="30" t="s">
        <v>16</v>
      </c>
      <c r="O124" s="27">
        <v>0</v>
      </c>
      <c r="P124" s="27">
        <v>8456830.4299999997</v>
      </c>
      <c r="Q124" s="27">
        <v>1334807</v>
      </c>
      <c r="R124" s="27">
        <v>0</v>
      </c>
      <c r="S124" s="27">
        <v>0</v>
      </c>
      <c r="T124" s="27">
        <v>0</v>
      </c>
      <c r="U124" s="27">
        <v>0</v>
      </c>
      <c r="V124" s="27">
        <v>0</v>
      </c>
      <c r="W124" s="27">
        <v>2360196</v>
      </c>
      <c r="X124" s="27">
        <v>2962889</v>
      </c>
      <c r="Y124" s="27">
        <v>0</v>
      </c>
      <c r="Z124" s="27">
        <v>0</v>
      </c>
      <c r="AA124" s="27">
        <v>0</v>
      </c>
      <c r="AB124" s="27">
        <v>0</v>
      </c>
      <c r="AC124" s="28">
        <v>6657892</v>
      </c>
      <c r="AD124" s="27">
        <v>36866884</v>
      </c>
      <c r="AE124" s="27">
        <v>17330123</v>
      </c>
      <c r="AF124" s="27">
        <v>0</v>
      </c>
      <c r="AG124" s="27">
        <v>0</v>
      </c>
      <c r="AH124" s="27">
        <v>0</v>
      </c>
      <c r="AI124" s="28">
        <v>69311729.430000007</v>
      </c>
      <c r="AJ124" s="27"/>
      <c r="AK124" s="27"/>
      <c r="AL124" s="27"/>
      <c r="AM124" s="27">
        <v>9598012.5999999996</v>
      </c>
      <c r="AN124" s="27">
        <v>7832814.1176470593</v>
      </c>
      <c r="AO124" s="27">
        <v>43372804.705882356</v>
      </c>
      <c r="AP124" s="27">
        <v>20388380</v>
      </c>
      <c r="AQ124" s="27">
        <v>0</v>
      </c>
      <c r="AR124" s="27">
        <v>0</v>
      </c>
      <c r="AS124" s="27">
        <v>0</v>
      </c>
      <c r="AT124" s="27">
        <v>81192011.423529416</v>
      </c>
    </row>
    <row r="125" spans="1:46" ht="11.25" customHeight="1" x14ac:dyDescent="0.25">
      <c r="A125" s="18" t="str">
        <f t="shared" si="10"/>
        <v>4.1.1.1.6</v>
      </c>
      <c r="B125" s="30">
        <v>4</v>
      </c>
      <c r="C125" s="38" t="s">
        <v>221</v>
      </c>
      <c r="D125" s="32" t="s">
        <v>222</v>
      </c>
      <c r="E125" s="30" t="s">
        <v>223</v>
      </c>
      <c r="F125" s="32" t="s">
        <v>224</v>
      </c>
      <c r="G125" s="30" t="s">
        <v>225</v>
      </c>
      <c r="H125" s="32" t="s">
        <v>226</v>
      </c>
      <c r="I125" s="22">
        <v>6</v>
      </c>
      <c r="J125" s="23">
        <v>70799482</v>
      </c>
      <c r="K125" s="24">
        <v>81419404.299999997</v>
      </c>
      <c r="L125" s="23">
        <v>10619922.299999997</v>
      </c>
      <c r="M125" s="33" t="s">
        <v>164</v>
      </c>
      <c r="N125" s="30" t="s">
        <v>16</v>
      </c>
      <c r="O125" s="27">
        <v>0</v>
      </c>
      <c r="P125" s="27">
        <v>0</v>
      </c>
      <c r="Q125" s="27">
        <v>0</v>
      </c>
      <c r="R125" s="27">
        <v>0</v>
      </c>
      <c r="S125" s="27">
        <v>0</v>
      </c>
      <c r="T125" s="27">
        <v>0</v>
      </c>
      <c r="U125" s="27">
        <v>0</v>
      </c>
      <c r="V125" s="27">
        <v>0</v>
      </c>
      <c r="W125" s="27">
        <v>0</v>
      </c>
      <c r="X125" s="27">
        <v>0</v>
      </c>
      <c r="Y125" s="27">
        <v>0</v>
      </c>
      <c r="Z125" s="27">
        <v>0</v>
      </c>
      <c r="AA125" s="27">
        <v>0</v>
      </c>
      <c r="AB125" s="27">
        <v>0</v>
      </c>
      <c r="AC125" s="28">
        <v>0</v>
      </c>
      <c r="AD125" s="27">
        <v>13919235</v>
      </c>
      <c r="AE125" s="27">
        <v>23207825.25</v>
      </c>
      <c r="AF125" s="27">
        <v>18577180.5</v>
      </c>
      <c r="AG125" s="27">
        <v>15095242.25</v>
      </c>
      <c r="AH125" s="27">
        <v>0</v>
      </c>
      <c r="AI125" s="28">
        <v>70799483</v>
      </c>
      <c r="AJ125" s="27"/>
      <c r="AK125" s="27"/>
      <c r="AL125" s="27"/>
      <c r="AM125" s="27">
        <v>0</v>
      </c>
      <c r="AN125" s="27">
        <v>0</v>
      </c>
      <c r="AO125" s="27">
        <v>16375570.588235294</v>
      </c>
      <c r="AP125" s="27">
        <v>27303323.823529411</v>
      </c>
      <c r="AQ125" s="27">
        <v>21855506.470588237</v>
      </c>
      <c r="AR125" s="27">
        <v>17759107.352941178</v>
      </c>
      <c r="AS125" s="27">
        <v>0</v>
      </c>
      <c r="AT125" s="27">
        <v>83293508.235294119</v>
      </c>
    </row>
    <row r="126" spans="1:46" ht="11.25" customHeight="1" x14ac:dyDescent="0.25">
      <c r="A126" s="18" t="str">
        <f t="shared" si="10"/>
        <v>4.1.1.2._</v>
      </c>
      <c r="B126" s="30">
        <v>4</v>
      </c>
      <c r="C126" s="38" t="s">
        <v>221</v>
      </c>
      <c r="D126" s="32" t="s">
        <v>222</v>
      </c>
      <c r="E126" s="30" t="s">
        <v>223</v>
      </c>
      <c r="F126" s="32" t="s">
        <v>224</v>
      </c>
      <c r="G126" s="30" t="s">
        <v>227</v>
      </c>
      <c r="H126" s="32" t="s">
        <v>228</v>
      </c>
      <c r="I126" s="22" t="s">
        <v>27</v>
      </c>
      <c r="J126" s="23">
        <v>0</v>
      </c>
      <c r="K126" s="24">
        <v>0</v>
      </c>
      <c r="L126" s="23">
        <v>0</v>
      </c>
      <c r="M126" s="33" t="s">
        <v>164</v>
      </c>
      <c r="N126" s="30" t="s">
        <v>16</v>
      </c>
      <c r="O126" s="27">
        <v>0</v>
      </c>
      <c r="P126" s="27">
        <v>0</v>
      </c>
      <c r="Q126" s="27">
        <v>0</v>
      </c>
      <c r="R126" s="27">
        <v>0</v>
      </c>
      <c r="S126" s="27">
        <v>0</v>
      </c>
      <c r="T126" s="27">
        <v>0</v>
      </c>
      <c r="U126" s="27">
        <v>0</v>
      </c>
      <c r="V126" s="27">
        <v>0</v>
      </c>
      <c r="W126" s="27">
        <v>0</v>
      </c>
      <c r="X126" s="27">
        <v>0</v>
      </c>
      <c r="Y126" s="27">
        <v>0</v>
      </c>
      <c r="Z126" s="27">
        <v>0</v>
      </c>
      <c r="AA126" s="27">
        <v>0</v>
      </c>
      <c r="AB126" s="27">
        <v>0</v>
      </c>
      <c r="AC126" s="28">
        <v>0</v>
      </c>
      <c r="AD126" s="27">
        <v>0</v>
      </c>
      <c r="AE126" s="27">
        <v>0</v>
      </c>
      <c r="AF126" s="27">
        <v>0</v>
      </c>
      <c r="AG126" s="27">
        <v>0</v>
      </c>
      <c r="AH126" s="27">
        <v>0</v>
      </c>
      <c r="AI126" s="28">
        <v>0</v>
      </c>
      <c r="AJ126" s="27"/>
      <c r="AK126" s="27"/>
      <c r="AL126" s="27"/>
      <c r="AM126" s="27">
        <v>0</v>
      </c>
      <c r="AN126" s="27">
        <v>0</v>
      </c>
      <c r="AO126" s="27">
        <v>0</v>
      </c>
      <c r="AP126" s="27">
        <v>0</v>
      </c>
      <c r="AQ126" s="27">
        <v>0</v>
      </c>
      <c r="AR126" s="27">
        <v>0</v>
      </c>
      <c r="AS126" s="27">
        <v>0</v>
      </c>
      <c r="AT126" s="27">
        <v>0</v>
      </c>
    </row>
    <row r="127" spans="1:46" ht="11.25" customHeight="1" x14ac:dyDescent="0.25">
      <c r="A127" s="18" t="str">
        <f t="shared" si="10"/>
        <v>4.1.1.3.1</v>
      </c>
      <c r="B127" s="30">
        <v>4</v>
      </c>
      <c r="C127" s="38" t="s">
        <v>221</v>
      </c>
      <c r="D127" s="32" t="s">
        <v>222</v>
      </c>
      <c r="E127" s="30" t="s">
        <v>223</v>
      </c>
      <c r="F127" s="32" t="s">
        <v>224</v>
      </c>
      <c r="G127" s="30" t="s">
        <v>229</v>
      </c>
      <c r="H127" s="32" t="s">
        <v>230</v>
      </c>
      <c r="I127" s="22">
        <v>1</v>
      </c>
      <c r="J127" s="23">
        <v>2040000</v>
      </c>
      <c r="K127" s="24">
        <v>2346000</v>
      </c>
      <c r="L127" s="23">
        <v>306000</v>
      </c>
      <c r="M127" s="33" t="s">
        <v>164</v>
      </c>
      <c r="N127" s="30" t="s">
        <v>16</v>
      </c>
      <c r="O127" s="27">
        <v>0</v>
      </c>
      <c r="P127" s="27">
        <v>0</v>
      </c>
      <c r="Q127" s="27">
        <v>0</v>
      </c>
      <c r="R127" s="27">
        <v>0</v>
      </c>
      <c r="S127" s="27">
        <v>0</v>
      </c>
      <c r="T127" s="27">
        <v>0</v>
      </c>
      <c r="U127" s="27">
        <v>0</v>
      </c>
      <c r="V127" s="27">
        <v>0</v>
      </c>
      <c r="W127" s="27">
        <v>0</v>
      </c>
      <c r="X127" s="27">
        <v>0</v>
      </c>
      <c r="Y127" s="27">
        <v>0</v>
      </c>
      <c r="Z127" s="27">
        <v>0</v>
      </c>
      <c r="AA127" s="27">
        <v>0</v>
      </c>
      <c r="AB127" s="27">
        <v>130568</v>
      </c>
      <c r="AC127" s="28">
        <v>130568</v>
      </c>
      <c r="AD127" s="27">
        <v>247636</v>
      </c>
      <c r="AE127" s="27">
        <v>228500</v>
      </c>
      <c r="AF127" s="27">
        <v>492978</v>
      </c>
      <c r="AG127" s="27">
        <v>547180</v>
      </c>
      <c r="AH127" s="27">
        <v>393138</v>
      </c>
      <c r="AI127" s="28">
        <v>2040000</v>
      </c>
      <c r="AJ127" s="27"/>
      <c r="AK127" s="27"/>
      <c r="AL127" s="27"/>
      <c r="AM127" s="27">
        <v>0</v>
      </c>
      <c r="AN127" s="27">
        <v>153609.41176470587</v>
      </c>
      <c r="AO127" s="27">
        <v>291336.4705882353</v>
      </c>
      <c r="AP127" s="27">
        <v>268823.5294117647</v>
      </c>
      <c r="AQ127" s="27">
        <v>579974.1176470588</v>
      </c>
      <c r="AR127" s="27">
        <v>643741.17647058831</v>
      </c>
      <c r="AS127" s="27">
        <v>462515.29411764705</v>
      </c>
      <c r="AT127" s="27">
        <v>2400000.0000000005</v>
      </c>
    </row>
    <row r="128" spans="1:46" ht="11.25" customHeight="1" x14ac:dyDescent="0.25">
      <c r="A128" s="18" t="str">
        <f t="shared" si="10"/>
        <v>4.1.1.3.2</v>
      </c>
      <c r="B128" s="30">
        <v>4</v>
      </c>
      <c r="C128" s="38" t="s">
        <v>221</v>
      </c>
      <c r="D128" s="32" t="s">
        <v>222</v>
      </c>
      <c r="E128" s="30" t="s">
        <v>223</v>
      </c>
      <c r="F128" s="32" t="s">
        <v>224</v>
      </c>
      <c r="G128" s="30" t="s">
        <v>229</v>
      </c>
      <c r="H128" s="32" t="s">
        <v>230</v>
      </c>
      <c r="I128" s="22">
        <v>2</v>
      </c>
      <c r="J128" s="23">
        <v>4930000</v>
      </c>
      <c r="K128" s="24">
        <v>5669500</v>
      </c>
      <c r="L128" s="23">
        <v>739500</v>
      </c>
      <c r="M128" s="33" t="s">
        <v>164</v>
      </c>
      <c r="N128" s="30" t="s">
        <v>16</v>
      </c>
      <c r="O128" s="27">
        <v>0</v>
      </c>
      <c r="P128" s="27">
        <v>0</v>
      </c>
      <c r="Q128" s="27">
        <v>0</v>
      </c>
      <c r="R128" s="27">
        <v>0</v>
      </c>
      <c r="S128" s="27">
        <v>0</v>
      </c>
      <c r="T128" s="27">
        <v>0</v>
      </c>
      <c r="U128" s="27">
        <v>0</v>
      </c>
      <c r="V128" s="27">
        <v>0</v>
      </c>
      <c r="W128" s="27">
        <v>0</v>
      </c>
      <c r="X128" s="27">
        <v>0</v>
      </c>
      <c r="Y128" s="27">
        <v>0</v>
      </c>
      <c r="Z128" s="27">
        <v>0</v>
      </c>
      <c r="AA128" s="27">
        <v>0</v>
      </c>
      <c r="AB128" s="27">
        <v>92354</v>
      </c>
      <c r="AC128" s="28">
        <v>92354</v>
      </c>
      <c r="AD128" s="27">
        <v>375267</v>
      </c>
      <c r="AE128" s="27">
        <v>552208</v>
      </c>
      <c r="AF128" s="27">
        <v>1191363</v>
      </c>
      <c r="AG128" s="27">
        <v>1322350</v>
      </c>
      <c r="AH128" s="27">
        <v>1396458</v>
      </c>
      <c r="AI128" s="28">
        <v>4930000</v>
      </c>
      <c r="AJ128" s="27"/>
      <c r="AK128" s="27"/>
      <c r="AL128" s="27"/>
      <c r="AM128" s="27">
        <v>0</v>
      </c>
      <c r="AN128" s="27">
        <v>108651.76470588235</v>
      </c>
      <c r="AO128" s="27">
        <v>441490.58823529416</v>
      </c>
      <c r="AP128" s="27">
        <v>649656.4705882353</v>
      </c>
      <c r="AQ128" s="27">
        <v>1401603.5294117648</v>
      </c>
      <c r="AR128" s="27">
        <v>1555705.8823529412</v>
      </c>
      <c r="AS128" s="27">
        <v>1642891.7647058824</v>
      </c>
      <c r="AT128" s="27">
        <v>5800000</v>
      </c>
    </row>
    <row r="129" spans="1:46" ht="11.25" customHeight="1" x14ac:dyDescent="0.25">
      <c r="A129" s="18" t="str">
        <f t="shared" si="10"/>
        <v>4.1.1.4.1</v>
      </c>
      <c r="B129" s="30">
        <v>4</v>
      </c>
      <c r="C129" s="38" t="s">
        <v>221</v>
      </c>
      <c r="D129" s="32" t="s">
        <v>222</v>
      </c>
      <c r="E129" s="30" t="s">
        <v>223</v>
      </c>
      <c r="F129" s="32" t="s">
        <v>224</v>
      </c>
      <c r="G129" s="30" t="s">
        <v>231</v>
      </c>
      <c r="H129" s="32" t="s">
        <v>232</v>
      </c>
      <c r="I129" s="22">
        <v>1</v>
      </c>
      <c r="J129" s="23">
        <v>18297724</v>
      </c>
      <c r="K129" s="24">
        <v>21042382.599999998</v>
      </c>
      <c r="L129" s="23">
        <v>2744658.5999999978</v>
      </c>
      <c r="M129" s="33" t="s">
        <v>164</v>
      </c>
      <c r="N129" s="30" t="s">
        <v>16</v>
      </c>
      <c r="O129" s="27">
        <v>0</v>
      </c>
      <c r="P129" s="27">
        <v>0</v>
      </c>
      <c r="Q129" s="27">
        <v>0</v>
      </c>
      <c r="R129" s="27">
        <v>0</v>
      </c>
      <c r="S129" s="27">
        <v>0</v>
      </c>
      <c r="T129" s="27">
        <v>0</v>
      </c>
      <c r="U129" s="27">
        <v>0</v>
      </c>
      <c r="V129" s="27">
        <v>0</v>
      </c>
      <c r="W129" s="27">
        <v>0</v>
      </c>
      <c r="X129" s="27">
        <v>0</v>
      </c>
      <c r="Y129" s="27">
        <v>0</v>
      </c>
      <c r="Z129" s="27">
        <v>0</v>
      </c>
      <c r="AA129" s="27">
        <v>0</v>
      </c>
      <c r="AB129" s="27">
        <v>31107</v>
      </c>
      <c r="AC129" s="28">
        <v>31107</v>
      </c>
      <c r="AD129" s="27">
        <v>1117990.9908877932</v>
      </c>
      <c r="AE129" s="27">
        <v>2448235.0675105643</v>
      </c>
      <c r="AF129" s="27">
        <v>4715323.0680263499</v>
      </c>
      <c r="AG129" s="27">
        <v>5330127.0001719287</v>
      </c>
      <c r="AH129" s="27">
        <v>4654940.9979368588</v>
      </c>
      <c r="AI129" s="28">
        <v>18297724.124533497</v>
      </c>
      <c r="AJ129" s="27"/>
      <c r="AK129" s="27"/>
      <c r="AL129" s="27"/>
      <c r="AM129" s="27">
        <v>0</v>
      </c>
      <c r="AN129" s="27">
        <v>36596.470588235294</v>
      </c>
      <c r="AO129" s="27">
        <v>1315283.5186915216</v>
      </c>
      <c r="AP129" s="27">
        <v>2880276.5500124288</v>
      </c>
      <c r="AQ129" s="27">
        <v>5547438.9035604121</v>
      </c>
      <c r="AR129" s="27">
        <v>6270737.6472610924</v>
      </c>
      <c r="AS129" s="27">
        <v>5476401.0275333691</v>
      </c>
      <c r="AT129" s="27">
        <v>21526734.117647059</v>
      </c>
    </row>
    <row r="130" spans="1:46" ht="11.25" customHeight="1" x14ac:dyDescent="0.25">
      <c r="A130" s="18" t="str">
        <f t="shared" si="10"/>
        <v>4.1.1.4.2</v>
      </c>
      <c r="B130" s="30">
        <v>4</v>
      </c>
      <c r="C130" s="38" t="s">
        <v>221</v>
      </c>
      <c r="D130" s="32" t="s">
        <v>222</v>
      </c>
      <c r="E130" s="30" t="s">
        <v>223</v>
      </c>
      <c r="F130" s="32" t="s">
        <v>224</v>
      </c>
      <c r="G130" s="30" t="s">
        <v>231</v>
      </c>
      <c r="H130" s="32" t="s">
        <v>232</v>
      </c>
      <c r="I130" s="22">
        <v>2</v>
      </c>
      <c r="J130" s="23">
        <v>3060000</v>
      </c>
      <c r="K130" s="24">
        <v>3518999.9999999995</v>
      </c>
      <c r="L130" s="23">
        <v>458999.99999999953</v>
      </c>
      <c r="M130" s="33" t="s">
        <v>164</v>
      </c>
      <c r="N130" s="30" t="s">
        <v>16</v>
      </c>
      <c r="O130" s="27">
        <v>0</v>
      </c>
      <c r="P130" s="27">
        <v>0</v>
      </c>
      <c r="Q130" s="27">
        <v>0</v>
      </c>
      <c r="R130" s="27">
        <v>0</v>
      </c>
      <c r="S130" s="27">
        <v>0</v>
      </c>
      <c r="T130" s="27">
        <v>0</v>
      </c>
      <c r="U130" s="27">
        <v>0</v>
      </c>
      <c r="V130" s="27">
        <v>0</v>
      </c>
      <c r="W130" s="27">
        <v>0</v>
      </c>
      <c r="X130" s="27">
        <v>0</v>
      </c>
      <c r="Y130" s="27">
        <v>0</v>
      </c>
      <c r="Z130" s="27">
        <v>0</v>
      </c>
      <c r="AA130" s="27">
        <v>0</v>
      </c>
      <c r="AB130" s="27">
        <v>5202</v>
      </c>
      <c r="AC130" s="28">
        <v>5202</v>
      </c>
      <c r="AD130" s="27">
        <v>186966.00911220693</v>
      </c>
      <c r="AE130" s="27">
        <v>409427.93248943565</v>
      </c>
      <c r="AF130" s="27">
        <v>788561.93197365035</v>
      </c>
      <c r="AG130" s="27">
        <v>891377.99982807157</v>
      </c>
      <c r="AH130" s="27">
        <v>778464.0020631412</v>
      </c>
      <c r="AI130" s="28">
        <v>3059999.875466506</v>
      </c>
      <c r="AJ130" s="27"/>
      <c r="AK130" s="27"/>
      <c r="AL130" s="27"/>
      <c r="AM130" s="27">
        <v>0</v>
      </c>
      <c r="AN130" s="27">
        <v>6120</v>
      </c>
      <c r="AO130" s="27">
        <v>219960.01072024344</v>
      </c>
      <c r="AP130" s="27">
        <v>481679.9205758067</v>
      </c>
      <c r="AQ130" s="27">
        <v>927719.9199690005</v>
      </c>
      <c r="AR130" s="27">
        <v>1048679.9997977314</v>
      </c>
      <c r="AS130" s="27">
        <v>915840.002427225</v>
      </c>
      <c r="AT130" s="27">
        <v>3599999.8534900071</v>
      </c>
    </row>
    <row r="131" spans="1:46" ht="11.25" customHeight="1" x14ac:dyDescent="0.25">
      <c r="A131" s="18" t="str">
        <f t="shared" si="10"/>
        <v>4.1.1.5._</v>
      </c>
      <c r="B131" s="30">
        <v>4</v>
      </c>
      <c r="C131" s="38" t="s">
        <v>221</v>
      </c>
      <c r="D131" s="32" t="s">
        <v>222</v>
      </c>
      <c r="E131" s="38" t="s">
        <v>223</v>
      </c>
      <c r="F131" s="32" t="s">
        <v>224</v>
      </c>
      <c r="G131" s="30" t="s">
        <v>233</v>
      </c>
      <c r="H131" s="32" t="s">
        <v>234</v>
      </c>
      <c r="I131" s="22" t="s">
        <v>27</v>
      </c>
      <c r="J131" s="23">
        <v>10461001</v>
      </c>
      <c r="K131" s="24">
        <v>12030151.149999999</v>
      </c>
      <c r="L131" s="23">
        <v>1569150.1499999985</v>
      </c>
      <c r="M131" s="33" t="s">
        <v>164</v>
      </c>
      <c r="N131" s="30" t="s">
        <v>16</v>
      </c>
      <c r="O131" s="27">
        <v>0</v>
      </c>
      <c r="P131" s="27">
        <v>10996.42</v>
      </c>
      <c r="Q131" s="27">
        <v>0</v>
      </c>
      <c r="R131" s="27">
        <v>0</v>
      </c>
      <c r="S131" s="27">
        <v>0</v>
      </c>
      <c r="T131" s="27">
        <v>0</v>
      </c>
      <c r="U131" s="27">
        <v>0</v>
      </c>
      <c r="V131" s="27">
        <v>151128</v>
      </c>
      <c r="W131" s="27">
        <v>0</v>
      </c>
      <c r="X131" s="27">
        <v>0</v>
      </c>
      <c r="Y131" s="27">
        <v>0</v>
      </c>
      <c r="Z131" s="27">
        <v>0</v>
      </c>
      <c r="AA131" s="27">
        <v>0</v>
      </c>
      <c r="AB131" s="27">
        <v>159375</v>
      </c>
      <c r="AC131" s="28">
        <v>310503</v>
      </c>
      <c r="AD131" s="27">
        <v>1672667</v>
      </c>
      <c r="AE131" s="27">
        <v>1933917</v>
      </c>
      <c r="AF131" s="27">
        <v>1933917</v>
      </c>
      <c r="AG131" s="27">
        <v>2456417</v>
      </c>
      <c r="AH131" s="27">
        <v>2142584</v>
      </c>
      <c r="AI131" s="28">
        <v>10461001.42</v>
      </c>
      <c r="AJ131" s="27"/>
      <c r="AK131" s="27"/>
      <c r="AL131" s="27"/>
      <c r="AM131" s="27">
        <v>29717.260000000002</v>
      </c>
      <c r="AN131" s="27">
        <v>357816.75062068756</v>
      </c>
      <c r="AO131" s="27">
        <v>1927544.2453388649</v>
      </c>
      <c r="AP131" s="27">
        <v>2228602.9343037209</v>
      </c>
      <c r="AQ131" s="27">
        <v>2228602.9343037209</v>
      </c>
      <c r="AR131" s="27">
        <v>2830720.3122334322</v>
      </c>
      <c r="AS131" s="27">
        <v>2452020.4294963982</v>
      </c>
      <c r="AT131" s="27">
        <v>12055024.866296826</v>
      </c>
    </row>
    <row r="132" spans="1:46" ht="11.25" customHeight="1" x14ac:dyDescent="0.25">
      <c r="A132" s="18" t="str">
        <f t="shared" si="10"/>
        <v>4.1.2.1._</v>
      </c>
      <c r="B132" s="30">
        <v>4</v>
      </c>
      <c r="C132" s="38" t="s">
        <v>221</v>
      </c>
      <c r="D132" s="32" t="s">
        <v>222</v>
      </c>
      <c r="E132" s="38" t="s">
        <v>235</v>
      </c>
      <c r="F132" s="32" t="s">
        <v>236</v>
      </c>
      <c r="G132" s="30" t="s">
        <v>237</v>
      </c>
      <c r="H132" s="32" t="s">
        <v>238</v>
      </c>
      <c r="I132" s="22" t="s">
        <v>27</v>
      </c>
      <c r="J132" s="23">
        <v>10870182</v>
      </c>
      <c r="K132" s="24">
        <v>12500709.299999999</v>
      </c>
      <c r="L132" s="23">
        <v>1630527.2999999989</v>
      </c>
      <c r="M132" s="33" t="s">
        <v>164</v>
      </c>
      <c r="N132" s="30" t="s">
        <v>14</v>
      </c>
      <c r="O132" s="27">
        <v>0</v>
      </c>
      <c r="P132" s="27">
        <v>221705.43</v>
      </c>
      <c r="Q132" s="27">
        <v>0</v>
      </c>
      <c r="R132" s="27">
        <v>0</v>
      </c>
      <c r="S132" s="27">
        <v>0</v>
      </c>
      <c r="T132" s="27">
        <v>31032</v>
      </c>
      <c r="U132" s="27">
        <v>0</v>
      </c>
      <c r="V132" s="27">
        <v>0</v>
      </c>
      <c r="W132" s="27">
        <v>49787</v>
      </c>
      <c r="X132" s="27">
        <v>0</v>
      </c>
      <c r="Y132" s="27">
        <v>0</v>
      </c>
      <c r="Z132" s="27">
        <v>63750</v>
      </c>
      <c r="AA132" s="27">
        <v>0</v>
      </c>
      <c r="AB132" s="27">
        <v>18819</v>
      </c>
      <c r="AC132" s="28">
        <v>163388</v>
      </c>
      <c r="AD132" s="27">
        <v>992748</v>
      </c>
      <c r="AE132" s="27">
        <v>2204530</v>
      </c>
      <c r="AF132" s="27">
        <v>2373787</v>
      </c>
      <c r="AG132" s="27">
        <v>2774163</v>
      </c>
      <c r="AH132" s="27">
        <v>2139861</v>
      </c>
      <c r="AI132" s="28">
        <v>10870182.43</v>
      </c>
      <c r="AJ132" s="27"/>
      <c r="AK132" s="27"/>
      <c r="AL132" s="27"/>
      <c r="AM132" s="27">
        <v>512943.10000000003</v>
      </c>
      <c r="AN132" s="27">
        <v>191805.67187877736</v>
      </c>
      <c r="AO132" s="27">
        <v>1165414.2112414159</v>
      </c>
      <c r="AP132" s="27">
        <v>2587958.4659027657</v>
      </c>
      <c r="AQ132" s="27">
        <v>2786653.9184769215</v>
      </c>
      <c r="AR132" s="27">
        <v>3256666.3287159684</v>
      </c>
      <c r="AS132" s="27">
        <v>2259364.2500873785</v>
      </c>
      <c r="AT132" s="27">
        <v>12760805.946303228</v>
      </c>
    </row>
    <row r="133" spans="1:46" ht="11.25" customHeight="1" x14ac:dyDescent="0.25">
      <c r="A133" s="18" t="str">
        <f t="shared" si="10"/>
        <v>4.1.2.2._</v>
      </c>
      <c r="B133" s="30">
        <v>4</v>
      </c>
      <c r="C133" s="38" t="s">
        <v>221</v>
      </c>
      <c r="D133" s="32" t="s">
        <v>222</v>
      </c>
      <c r="E133" s="38" t="s">
        <v>235</v>
      </c>
      <c r="F133" s="32" t="s">
        <v>236</v>
      </c>
      <c r="G133" s="30" t="s">
        <v>239</v>
      </c>
      <c r="H133" s="32" t="s">
        <v>240</v>
      </c>
      <c r="I133" s="22" t="s">
        <v>27</v>
      </c>
      <c r="J133" s="23">
        <v>12575937</v>
      </c>
      <c r="K133" s="24">
        <v>14462327.549999999</v>
      </c>
      <c r="L133" s="23">
        <v>1886390.5499999989</v>
      </c>
      <c r="M133" s="33" t="s">
        <v>164</v>
      </c>
      <c r="N133" s="30" t="s">
        <v>14</v>
      </c>
      <c r="O133" s="27">
        <v>0</v>
      </c>
      <c r="P133" s="27">
        <v>0</v>
      </c>
      <c r="Q133" s="27">
        <v>0</v>
      </c>
      <c r="R133" s="27">
        <v>21930</v>
      </c>
      <c r="S133" s="27">
        <v>24628</v>
      </c>
      <c r="T133" s="27">
        <v>33488</v>
      </c>
      <c r="U133" s="27">
        <v>43682</v>
      </c>
      <c r="V133" s="27">
        <v>21188</v>
      </c>
      <c r="W133" s="27">
        <v>101930</v>
      </c>
      <c r="X133" s="27">
        <v>119235</v>
      </c>
      <c r="Y133" s="27">
        <v>64161</v>
      </c>
      <c r="Z133" s="27">
        <v>53348</v>
      </c>
      <c r="AA133" s="27">
        <v>45605</v>
      </c>
      <c r="AB133" s="27">
        <v>7743</v>
      </c>
      <c r="AC133" s="28">
        <v>536938</v>
      </c>
      <c r="AD133" s="27">
        <v>2484944.2799999998</v>
      </c>
      <c r="AE133" s="27">
        <v>2640937.36</v>
      </c>
      <c r="AF133" s="27">
        <v>2628676.9500000002</v>
      </c>
      <c r="AG133" s="27">
        <v>1666246.21</v>
      </c>
      <c r="AH133" s="27">
        <v>2618194</v>
      </c>
      <c r="AI133" s="28">
        <v>12575936.800000001</v>
      </c>
      <c r="AJ133" s="27"/>
      <c r="AK133" s="27"/>
      <c r="AL133" s="27"/>
      <c r="AM133" s="27">
        <v>0</v>
      </c>
      <c r="AN133" s="27">
        <v>631691.76470588217</v>
      </c>
      <c r="AO133" s="27">
        <v>2923463.858823528</v>
      </c>
      <c r="AP133" s="27">
        <v>3106985.1294117635</v>
      </c>
      <c r="AQ133" s="27">
        <v>3092561.1176470579</v>
      </c>
      <c r="AR133" s="27">
        <v>1960289.6588235288</v>
      </c>
      <c r="AS133" s="27">
        <v>3080228.2352941167</v>
      </c>
      <c r="AT133" s="27">
        <v>14795219.764705878</v>
      </c>
    </row>
    <row r="134" spans="1:46" ht="11.25" customHeight="1" x14ac:dyDescent="0.25">
      <c r="A134" s="18" t="str">
        <f t="shared" si="10"/>
        <v>4.1.2.3._</v>
      </c>
      <c r="B134" s="30">
        <v>4</v>
      </c>
      <c r="C134" s="38" t="s">
        <v>221</v>
      </c>
      <c r="D134" s="32" t="s">
        <v>222</v>
      </c>
      <c r="E134" s="38" t="s">
        <v>235</v>
      </c>
      <c r="F134" s="32" t="s">
        <v>236</v>
      </c>
      <c r="G134" s="30" t="s">
        <v>241</v>
      </c>
      <c r="H134" s="32" t="s">
        <v>242</v>
      </c>
      <c r="I134" s="22" t="s">
        <v>27</v>
      </c>
      <c r="J134" s="23">
        <v>961350</v>
      </c>
      <c r="K134" s="24">
        <v>1105552.5</v>
      </c>
      <c r="L134" s="23">
        <v>144202.5</v>
      </c>
      <c r="M134" s="33" t="s">
        <v>164</v>
      </c>
      <c r="N134" s="30" t="s">
        <v>14</v>
      </c>
      <c r="O134" s="27">
        <v>0</v>
      </c>
      <c r="P134" s="27">
        <v>0</v>
      </c>
      <c r="Q134" s="27">
        <v>0</v>
      </c>
      <c r="R134" s="27">
        <v>0</v>
      </c>
      <c r="S134" s="27">
        <v>0</v>
      </c>
      <c r="T134" s="27">
        <v>0</v>
      </c>
      <c r="U134" s="27">
        <v>0</v>
      </c>
      <c r="V134" s="27">
        <v>0</v>
      </c>
      <c r="W134" s="27">
        <v>0</v>
      </c>
      <c r="X134" s="27">
        <v>67384</v>
      </c>
      <c r="Y134" s="27">
        <v>0</v>
      </c>
      <c r="Z134" s="27">
        <v>0</v>
      </c>
      <c r="AA134" s="27">
        <v>0</v>
      </c>
      <c r="AB134" s="27">
        <v>0</v>
      </c>
      <c r="AC134" s="28">
        <v>67384</v>
      </c>
      <c r="AD134" s="27">
        <v>144203</v>
      </c>
      <c r="AE134" s="27">
        <v>288405</v>
      </c>
      <c r="AF134" s="27">
        <v>288405</v>
      </c>
      <c r="AG134" s="27">
        <v>172953</v>
      </c>
      <c r="AH134" s="27">
        <v>0</v>
      </c>
      <c r="AI134" s="28">
        <v>961350</v>
      </c>
      <c r="AJ134" s="27"/>
      <c r="AK134" s="27"/>
      <c r="AL134" s="27"/>
      <c r="AM134" s="27">
        <v>2286.42</v>
      </c>
      <c r="AN134" s="27">
        <v>79218.057771468113</v>
      </c>
      <c r="AO134" s="27">
        <v>169528.10140120823</v>
      </c>
      <c r="AP134" s="27">
        <v>339055.0271812338</v>
      </c>
      <c r="AQ134" s="27">
        <v>339055.0271812338</v>
      </c>
      <c r="AR134" s="27">
        <v>201040.79040230205</v>
      </c>
      <c r="AS134" s="27">
        <v>0</v>
      </c>
      <c r="AT134" s="27">
        <v>1130183.423937446</v>
      </c>
    </row>
    <row r="135" spans="1:46" ht="11.25" customHeight="1" x14ac:dyDescent="0.25">
      <c r="A135" s="18" t="str">
        <f t="shared" si="10"/>
        <v>4.1.2.4._</v>
      </c>
      <c r="B135" s="30">
        <v>4</v>
      </c>
      <c r="C135" s="38" t="s">
        <v>221</v>
      </c>
      <c r="D135" s="32" t="s">
        <v>222</v>
      </c>
      <c r="E135" s="38" t="s">
        <v>235</v>
      </c>
      <c r="F135" s="32" t="s">
        <v>236</v>
      </c>
      <c r="G135" s="30" t="s">
        <v>243</v>
      </c>
      <c r="H135" s="32" t="s">
        <v>244</v>
      </c>
      <c r="I135" s="22" t="s">
        <v>27</v>
      </c>
      <c r="J135" s="23">
        <v>443700</v>
      </c>
      <c r="K135" s="24">
        <v>510254.99999999994</v>
      </c>
      <c r="L135" s="23">
        <v>66554.999999999942</v>
      </c>
      <c r="M135" s="33" t="s">
        <v>164</v>
      </c>
      <c r="N135" s="30" t="s">
        <v>14</v>
      </c>
      <c r="O135" s="27">
        <v>0</v>
      </c>
      <c r="P135" s="27">
        <v>0</v>
      </c>
      <c r="Q135" s="27">
        <v>0</v>
      </c>
      <c r="R135" s="27">
        <v>0</v>
      </c>
      <c r="S135" s="27">
        <v>0</v>
      </c>
      <c r="T135" s="27">
        <v>0</v>
      </c>
      <c r="U135" s="27">
        <v>0</v>
      </c>
      <c r="V135" s="27">
        <v>0</v>
      </c>
      <c r="W135" s="27">
        <v>0</v>
      </c>
      <c r="X135" s="27">
        <v>0</v>
      </c>
      <c r="Y135" s="27">
        <v>0</v>
      </c>
      <c r="Z135" s="27">
        <v>0</v>
      </c>
      <c r="AA135" s="27">
        <v>0</v>
      </c>
      <c r="AB135" s="27">
        <v>23124</v>
      </c>
      <c r="AC135" s="28">
        <v>23124</v>
      </c>
      <c r="AD135" s="27">
        <v>129495</v>
      </c>
      <c r="AE135" s="27">
        <v>72455</v>
      </c>
      <c r="AF135" s="27">
        <v>112459</v>
      </c>
      <c r="AG135" s="27">
        <v>106167</v>
      </c>
      <c r="AH135" s="27">
        <v>0</v>
      </c>
      <c r="AI135" s="28">
        <v>443700</v>
      </c>
      <c r="AJ135" s="27"/>
      <c r="AK135" s="27"/>
      <c r="AL135" s="27"/>
      <c r="AM135" s="27">
        <v>0</v>
      </c>
      <c r="AN135" s="27">
        <v>27153.086498991961</v>
      </c>
      <c r="AO135" s="27">
        <v>152057.98893733628</v>
      </c>
      <c r="AP135" s="27">
        <v>85079.436182514386</v>
      </c>
      <c r="AQ135" s="27">
        <v>132053.66522185336</v>
      </c>
      <c r="AR135" s="27">
        <v>124665.35782470505</v>
      </c>
      <c r="AS135" s="27">
        <v>0</v>
      </c>
      <c r="AT135" s="27">
        <v>521009.53466540098</v>
      </c>
    </row>
    <row r="136" spans="1:46" ht="11.25" customHeight="1" x14ac:dyDescent="0.25">
      <c r="A136" s="18" t="str">
        <f t="shared" si="10"/>
        <v>4.1.2.5._</v>
      </c>
      <c r="B136" s="30">
        <v>4</v>
      </c>
      <c r="C136" s="38" t="s">
        <v>221</v>
      </c>
      <c r="D136" s="32" t="s">
        <v>222</v>
      </c>
      <c r="E136" s="38" t="s">
        <v>235</v>
      </c>
      <c r="F136" s="32" t="s">
        <v>236</v>
      </c>
      <c r="G136" s="30" t="s">
        <v>245</v>
      </c>
      <c r="H136" s="32" t="s">
        <v>246</v>
      </c>
      <c r="I136" s="22" t="s">
        <v>27</v>
      </c>
      <c r="J136" s="23">
        <v>5686755</v>
      </c>
      <c r="K136" s="24">
        <v>6539768.2499999991</v>
      </c>
      <c r="L136" s="23">
        <v>853013.24999999907</v>
      </c>
      <c r="M136" s="33" t="s">
        <v>164</v>
      </c>
      <c r="N136" s="30" t="s">
        <v>14</v>
      </c>
      <c r="O136" s="27">
        <v>0</v>
      </c>
      <c r="P136" s="27">
        <v>323686.40999999997</v>
      </c>
      <c r="Q136" s="27">
        <v>0</v>
      </c>
      <c r="R136" s="27">
        <v>430004</v>
      </c>
      <c r="S136" s="27">
        <v>0</v>
      </c>
      <c r="T136" s="27">
        <v>0</v>
      </c>
      <c r="U136" s="27">
        <v>0</v>
      </c>
      <c r="V136" s="27">
        <v>0</v>
      </c>
      <c r="W136" s="27">
        <v>0</v>
      </c>
      <c r="X136" s="27">
        <v>239063</v>
      </c>
      <c r="Y136" s="27">
        <v>0</v>
      </c>
      <c r="Z136" s="27">
        <v>0</v>
      </c>
      <c r="AA136" s="27">
        <v>0</v>
      </c>
      <c r="AB136" s="27">
        <v>0</v>
      </c>
      <c r="AC136" s="28">
        <v>669067</v>
      </c>
      <c r="AD136" s="27">
        <v>809610</v>
      </c>
      <c r="AE136" s="27">
        <v>765000</v>
      </c>
      <c r="AF136" s="27">
        <v>1207453</v>
      </c>
      <c r="AG136" s="27">
        <v>1201078</v>
      </c>
      <c r="AH136" s="27">
        <v>710861</v>
      </c>
      <c r="AI136" s="28">
        <v>5686755.4100000001</v>
      </c>
      <c r="AJ136" s="27"/>
      <c r="AK136" s="27"/>
      <c r="AL136" s="27"/>
      <c r="AM136" s="27">
        <v>1062941.3600000001</v>
      </c>
      <c r="AN136" s="27">
        <v>787137.64705882326</v>
      </c>
      <c r="AO136" s="27">
        <v>952482.35294117616</v>
      </c>
      <c r="AP136" s="27">
        <v>899999.99999999965</v>
      </c>
      <c r="AQ136" s="27">
        <v>1420532.9411764701</v>
      </c>
      <c r="AR136" s="27">
        <v>1413032.9411764701</v>
      </c>
      <c r="AS136" s="27">
        <v>154172.75764705893</v>
      </c>
      <c r="AT136" s="27">
        <v>6690299.9999999981</v>
      </c>
    </row>
    <row r="137" spans="1:46" ht="11.25" customHeight="1" x14ac:dyDescent="0.25">
      <c r="A137" s="18" t="str">
        <f t="shared" si="10"/>
        <v>4.1.2.6._</v>
      </c>
      <c r="B137" s="30">
        <v>4</v>
      </c>
      <c r="C137" s="38" t="s">
        <v>221</v>
      </c>
      <c r="D137" s="32" t="s">
        <v>222</v>
      </c>
      <c r="E137" s="38" t="s">
        <v>235</v>
      </c>
      <c r="F137" s="32" t="s">
        <v>236</v>
      </c>
      <c r="G137" s="30" t="s">
        <v>247</v>
      </c>
      <c r="H137" s="32" t="s">
        <v>248</v>
      </c>
      <c r="I137" s="22" t="s">
        <v>27</v>
      </c>
      <c r="J137" s="23">
        <v>14115047</v>
      </c>
      <c r="K137" s="24">
        <v>16232304.049999999</v>
      </c>
      <c r="L137" s="23">
        <v>2117257.0499999989</v>
      </c>
      <c r="M137" s="33" t="s">
        <v>164</v>
      </c>
      <c r="N137" s="30" t="s">
        <v>14</v>
      </c>
      <c r="O137" s="27">
        <v>0</v>
      </c>
      <c r="P137" s="27">
        <v>230419.18</v>
      </c>
      <c r="Q137" s="27">
        <v>0</v>
      </c>
      <c r="R137" s="27">
        <v>219938</v>
      </c>
      <c r="S137" s="27">
        <v>0</v>
      </c>
      <c r="T137" s="27">
        <v>0</v>
      </c>
      <c r="U137" s="27">
        <v>0</v>
      </c>
      <c r="V137" s="27">
        <v>0</v>
      </c>
      <c r="W137" s="27">
        <v>0</v>
      </c>
      <c r="X137" s="27">
        <v>191250</v>
      </c>
      <c r="Y137" s="27">
        <v>0</v>
      </c>
      <c r="Z137" s="27">
        <v>0</v>
      </c>
      <c r="AA137" s="27">
        <v>0</v>
      </c>
      <c r="AB137" s="27">
        <v>0</v>
      </c>
      <c r="AC137" s="28">
        <v>411188</v>
      </c>
      <c r="AD137" s="27">
        <v>484500</v>
      </c>
      <c r="AE137" s="27">
        <v>2812318</v>
      </c>
      <c r="AF137" s="27">
        <v>2967943</v>
      </c>
      <c r="AG137" s="27">
        <v>3882629</v>
      </c>
      <c r="AH137" s="27">
        <v>3326050</v>
      </c>
      <c r="AI137" s="28">
        <v>14115047.18</v>
      </c>
      <c r="AJ137" s="27"/>
      <c r="AK137" s="27"/>
      <c r="AL137" s="27"/>
      <c r="AM137" s="27">
        <v>657402.66000000038</v>
      </c>
      <c r="AN137" s="27">
        <v>482305.21770844277</v>
      </c>
      <c r="AO137" s="27">
        <v>568296.92982222373</v>
      </c>
      <c r="AP137" s="27">
        <v>3298723.8082224489</v>
      </c>
      <c r="AQ137" s="27">
        <v>3481265.0047210734</v>
      </c>
      <c r="AR137" s="27">
        <v>4554150.9604514558</v>
      </c>
      <c r="AS137" s="27">
        <v>3514177.1412547249</v>
      </c>
      <c r="AT137" s="27">
        <v>16556321.72218037</v>
      </c>
    </row>
    <row r="138" spans="1:46" ht="11.25" customHeight="1" x14ac:dyDescent="0.25">
      <c r="A138" s="18" t="str">
        <f t="shared" si="10"/>
        <v>4.1.2.7._</v>
      </c>
      <c r="B138" s="30">
        <v>4</v>
      </c>
      <c r="C138" s="38" t="s">
        <v>221</v>
      </c>
      <c r="D138" s="32" t="s">
        <v>222</v>
      </c>
      <c r="E138" s="38" t="s">
        <v>235</v>
      </c>
      <c r="F138" s="32" t="s">
        <v>236</v>
      </c>
      <c r="G138" s="30" t="s">
        <v>249</v>
      </c>
      <c r="H138" s="32" t="s">
        <v>250</v>
      </c>
      <c r="I138" s="22" t="s">
        <v>27</v>
      </c>
      <c r="J138" s="23">
        <v>2588250</v>
      </c>
      <c r="K138" s="24">
        <v>2976487.5</v>
      </c>
      <c r="L138" s="23">
        <v>388237.5</v>
      </c>
      <c r="M138" s="33" t="s">
        <v>164</v>
      </c>
      <c r="N138" s="30" t="s">
        <v>14</v>
      </c>
      <c r="O138" s="27">
        <v>0</v>
      </c>
      <c r="P138" s="27">
        <v>16303.03</v>
      </c>
      <c r="Q138" s="27">
        <v>0</v>
      </c>
      <c r="R138" s="27">
        <v>0</v>
      </c>
      <c r="S138" s="27">
        <v>0</v>
      </c>
      <c r="T138" s="27">
        <v>0</v>
      </c>
      <c r="U138" s="27">
        <v>15276</v>
      </c>
      <c r="V138" s="27">
        <v>0</v>
      </c>
      <c r="W138" s="27">
        <v>0</v>
      </c>
      <c r="X138" s="27">
        <v>0</v>
      </c>
      <c r="Y138" s="27">
        <v>0</v>
      </c>
      <c r="Z138" s="27">
        <v>0</v>
      </c>
      <c r="AA138" s="27">
        <v>47440</v>
      </c>
      <c r="AB138" s="27">
        <v>0</v>
      </c>
      <c r="AC138" s="28">
        <v>62716</v>
      </c>
      <c r="AD138" s="27">
        <v>673007</v>
      </c>
      <c r="AE138" s="27">
        <v>267269</v>
      </c>
      <c r="AF138" s="27">
        <v>885514</v>
      </c>
      <c r="AG138" s="27">
        <v>378808</v>
      </c>
      <c r="AH138" s="27">
        <v>304633</v>
      </c>
      <c r="AI138" s="28">
        <v>2588250.0300000003</v>
      </c>
      <c r="AJ138" s="27"/>
      <c r="AK138" s="27"/>
      <c r="AL138" s="27"/>
      <c r="AM138" s="27">
        <v>125388.84999999999</v>
      </c>
      <c r="AN138" s="27">
        <v>73398.152595235544</v>
      </c>
      <c r="AO138" s="27">
        <v>787637.4527020487</v>
      </c>
      <c r="AP138" s="27">
        <v>312791.80505733797</v>
      </c>
      <c r="AQ138" s="27">
        <v>1036339.8765421489</v>
      </c>
      <c r="AR138" s="27">
        <v>443328.77396989585</v>
      </c>
      <c r="AS138" s="27">
        <v>250210.82952842209</v>
      </c>
      <c r="AT138" s="27">
        <v>3029095.7403950891</v>
      </c>
    </row>
    <row r="139" spans="1:46" ht="11.25" customHeight="1" x14ac:dyDescent="0.25">
      <c r="A139" s="18" t="str">
        <f t="shared" si="10"/>
        <v>4.1.2.8._</v>
      </c>
      <c r="B139" s="30">
        <v>4</v>
      </c>
      <c r="C139" s="38" t="s">
        <v>221</v>
      </c>
      <c r="D139" s="32" t="s">
        <v>222</v>
      </c>
      <c r="E139" s="38" t="s">
        <v>235</v>
      </c>
      <c r="F139" s="32" t="s">
        <v>236</v>
      </c>
      <c r="G139" s="30" t="s">
        <v>251</v>
      </c>
      <c r="H139" s="32" t="s">
        <v>252</v>
      </c>
      <c r="I139" s="22" t="s">
        <v>27</v>
      </c>
      <c r="J139" s="23">
        <v>2550000</v>
      </c>
      <c r="K139" s="24">
        <v>2932500</v>
      </c>
      <c r="L139" s="23">
        <v>382500</v>
      </c>
      <c r="M139" s="33" t="s">
        <v>164</v>
      </c>
      <c r="N139" s="30" t="s">
        <v>14</v>
      </c>
      <c r="O139" s="27">
        <v>0</v>
      </c>
      <c r="P139" s="27">
        <v>0</v>
      </c>
      <c r="Q139" s="27">
        <v>0</v>
      </c>
      <c r="R139" s="27">
        <v>0</v>
      </c>
      <c r="S139" s="27">
        <v>0</v>
      </c>
      <c r="T139" s="27">
        <v>0</v>
      </c>
      <c r="U139" s="27">
        <v>0</v>
      </c>
      <c r="V139" s="27">
        <v>0</v>
      </c>
      <c r="W139" s="27">
        <v>0</v>
      </c>
      <c r="X139" s="27">
        <v>0</v>
      </c>
      <c r="Y139" s="27">
        <v>0</v>
      </c>
      <c r="Z139" s="27">
        <v>0</v>
      </c>
      <c r="AA139" s="27">
        <v>0</v>
      </c>
      <c r="AB139" s="27">
        <v>4845</v>
      </c>
      <c r="AC139" s="28">
        <v>4845</v>
      </c>
      <c r="AD139" s="27">
        <v>383775</v>
      </c>
      <c r="AE139" s="27">
        <v>641835</v>
      </c>
      <c r="AF139" s="27">
        <v>570690</v>
      </c>
      <c r="AG139" s="27">
        <v>456705</v>
      </c>
      <c r="AH139" s="27">
        <v>492150</v>
      </c>
      <c r="AI139" s="28">
        <v>2550000</v>
      </c>
      <c r="AJ139" s="27"/>
      <c r="AK139" s="27"/>
      <c r="AL139" s="27"/>
      <c r="AM139" s="27">
        <v>0</v>
      </c>
      <c r="AN139" s="27">
        <v>5700</v>
      </c>
      <c r="AO139" s="27">
        <v>451500</v>
      </c>
      <c r="AP139" s="27">
        <v>755100</v>
      </c>
      <c r="AQ139" s="27">
        <v>671400</v>
      </c>
      <c r="AR139" s="27">
        <v>537300</v>
      </c>
      <c r="AS139" s="27">
        <v>579000</v>
      </c>
      <c r="AT139" s="27">
        <v>3000000</v>
      </c>
    </row>
    <row r="140" spans="1:46" ht="11.25" customHeight="1" x14ac:dyDescent="0.25">
      <c r="A140" s="18" t="str">
        <f t="shared" si="10"/>
        <v>4.2.1.1._</v>
      </c>
      <c r="B140" s="30">
        <v>4</v>
      </c>
      <c r="C140" s="38" t="s">
        <v>253</v>
      </c>
      <c r="D140" s="32" t="s">
        <v>254</v>
      </c>
      <c r="E140" s="38" t="s">
        <v>255</v>
      </c>
      <c r="F140" s="32" t="s">
        <v>256</v>
      </c>
      <c r="G140" s="30" t="s">
        <v>257</v>
      </c>
      <c r="H140" s="32" t="s">
        <v>258</v>
      </c>
      <c r="I140" s="22" t="s">
        <v>27</v>
      </c>
      <c r="J140" s="23">
        <v>3697500</v>
      </c>
      <c r="K140" s="24">
        <v>4252125</v>
      </c>
      <c r="L140" s="23">
        <v>554625</v>
      </c>
      <c r="M140" s="33" t="s">
        <v>28</v>
      </c>
      <c r="N140" s="30" t="s">
        <v>16</v>
      </c>
      <c r="O140" s="27">
        <v>0</v>
      </c>
      <c r="P140" s="27">
        <v>0</v>
      </c>
      <c r="Q140" s="27">
        <v>0</v>
      </c>
      <c r="R140" s="27">
        <v>0</v>
      </c>
      <c r="S140" s="27">
        <v>0</v>
      </c>
      <c r="T140" s="27">
        <v>0</v>
      </c>
      <c r="U140" s="27">
        <v>0</v>
      </c>
      <c r="V140" s="27">
        <v>0</v>
      </c>
      <c r="W140" s="27">
        <v>0</v>
      </c>
      <c r="X140" s="27">
        <v>0</v>
      </c>
      <c r="Y140" s="27">
        <v>0</v>
      </c>
      <c r="Z140" s="27">
        <v>0</v>
      </c>
      <c r="AA140" s="27">
        <v>0</v>
      </c>
      <c r="AB140" s="27">
        <v>0</v>
      </c>
      <c r="AC140" s="28">
        <v>0</v>
      </c>
      <c r="AD140" s="27">
        <v>152981</v>
      </c>
      <c r="AE140" s="27">
        <v>335387</v>
      </c>
      <c r="AF140" s="27">
        <v>1601085</v>
      </c>
      <c r="AG140" s="27">
        <v>932187</v>
      </c>
      <c r="AH140" s="27">
        <v>675860</v>
      </c>
      <c r="AI140" s="28">
        <v>3697500</v>
      </c>
      <c r="AJ140" s="27"/>
      <c r="AK140" s="27"/>
      <c r="AL140" s="27"/>
      <c r="AM140" s="27">
        <v>0</v>
      </c>
      <c r="AN140" s="27">
        <v>0</v>
      </c>
      <c r="AO140" s="27">
        <v>179977.64705882352</v>
      </c>
      <c r="AP140" s="27">
        <v>394572.9411764706</v>
      </c>
      <c r="AQ140" s="27">
        <v>1883629.411764706</v>
      </c>
      <c r="AR140" s="27">
        <v>1096690.5882352942</v>
      </c>
      <c r="AS140" s="27">
        <v>795129.4117647059</v>
      </c>
      <c r="AT140" s="27">
        <v>4350000</v>
      </c>
    </row>
    <row r="141" spans="1:46" ht="11.25" customHeight="1" x14ac:dyDescent="0.25">
      <c r="A141" s="18" t="str">
        <f t="shared" si="10"/>
        <v>4.2.1.2._</v>
      </c>
      <c r="B141" s="30">
        <v>4</v>
      </c>
      <c r="C141" s="38" t="s">
        <v>253</v>
      </c>
      <c r="D141" s="32" t="s">
        <v>254</v>
      </c>
      <c r="E141" s="38" t="s">
        <v>255</v>
      </c>
      <c r="F141" s="32" t="s">
        <v>256</v>
      </c>
      <c r="G141" s="30" t="s">
        <v>259</v>
      </c>
      <c r="H141" s="32" t="s">
        <v>260</v>
      </c>
      <c r="I141" s="22" t="s">
        <v>27</v>
      </c>
      <c r="J141" s="23">
        <v>1479000</v>
      </c>
      <c r="K141" s="24">
        <v>1700849.9999999998</v>
      </c>
      <c r="L141" s="23">
        <v>221849.99999999977</v>
      </c>
      <c r="M141" s="33" t="s">
        <v>28</v>
      </c>
      <c r="N141" s="30" t="s">
        <v>16</v>
      </c>
      <c r="O141" s="27">
        <v>0</v>
      </c>
      <c r="P141" s="27">
        <v>0</v>
      </c>
      <c r="Q141" s="27">
        <v>0</v>
      </c>
      <c r="R141" s="27">
        <v>0</v>
      </c>
      <c r="S141" s="27">
        <v>0</v>
      </c>
      <c r="T141" s="27">
        <v>0</v>
      </c>
      <c r="U141" s="27">
        <v>0</v>
      </c>
      <c r="V141" s="27">
        <v>0</v>
      </c>
      <c r="W141" s="27">
        <v>0</v>
      </c>
      <c r="X141" s="27">
        <v>0</v>
      </c>
      <c r="Y141" s="27">
        <v>0</v>
      </c>
      <c r="Z141" s="27">
        <v>0</v>
      </c>
      <c r="AA141" s="27">
        <v>0</v>
      </c>
      <c r="AB141" s="27">
        <v>0</v>
      </c>
      <c r="AC141" s="28">
        <v>0</v>
      </c>
      <c r="AD141" s="27">
        <v>61192.420960944524</v>
      </c>
      <c r="AE141" s="27">
        <v>134154.88132856198</v>
      </c>
      <c r="AF141" s="27">
        <v>640433.80599112739</v>
      </c>
      <c r="AG141" s="27">
        <v>372874.87207450846</v>
      </c>
      <c r="AH141" s="27">
        <v>270344.01964485768</v>
      </c>
      <c r="AI141" s="28">
        <v>1479000</v>
      </c>
      <c r="AJ141" s="27"/>
      <c r="AK141" s="27"/>
      <c r="AL141" s="27"/>
      <c r="AM141" s="27">
        <v>0</v>
      </c>
      <c r="AN141" s="27">
        <v>0</v>
      </c>
      <c r="AO141" s="27">
        <v>71991.083483464143</v>
      </c>
      <c r="AP141" s="27">
        <v>157829.2721512494</v>
      </c>
      <c r="AQ141" s="27">
        <v>753451.53646014992</v>
      </c>
      <c r="AR141" s="27">
        <v>438676.32008765702</v>
      </c>
      <c r="AS141" s="27">
        <v>318051.78781747964</v>
      </c>
      <c r="AT141" s="27">
        <v>1740000</v>
      </c>
    </row>
    <row r="142" spans="1:46" ht="11.25" customHeight="1" x14ac:dyDescent="0.25">
      <c r="A142" s="18" t="str">
        <f t="shared" si="10"/>
        <v>4.2.1.3._</v>
      </c>
      <c r="B142" s="30">
        <v>4</v>
      </c>
      <c r="C142" s="38" t="s">
        <v>253</v>
      </c>
      <c r="D142" s="32" t="s">
        <v>254</v>
      </c>
      <c r="E142" s="38" t="s">
        <v>255</v>
      </c>
      <c r="F142" s="32" t="s">
        <v>261</v>
      </c>
      <c r="G142" s="30" t="s">
        <v>262</v>
      </c>
      <c r="H142" s="32" t="s">
        <v>263</v>
      </c>
      <c r="I142" s="22" t="s">
        <v>27</v>
      </c>
      <c r="J142" s="23">
        <v>13656301</v>
      </c>
      <c r="K142" s="24">
        <v>15704746.149999999</v>
      </c>
      <c r="L142" s="23">
        <v>2048445.1499999985</v>
      </c>
      <c r="M142" s="33" t="s">
        <v>28</v>
      </c>
      <c r="N142" s="30" t="s">
        <v>16</v>
      </c>
      <c r="O142" s="27">
        <v>0</v>
      </c>
      <c r="P142" s="27">
        <v>0</v>
      </c>
      <c r="Q142" s="27">
        <v>0</v>
      </c>
      <c r="R142" s="27">
        <v>0</v>
      </c>
      <c r="S142" s="27">
        <v>0</v>
      </c>
      <c r="T142" s="27">
        <v>1229067.0899999999</v>
      </c>
      <c r="U142" s="27">
        <v>0</v>
      </c>
      <c r="V142" s="27">
        <v>0</v>
      </c>
      <c r="W142" s="27">
        <v>0</v>
      </c>
      <c r="X142" s="27">
        <v>0</v>
      </c>
      <c r="Y142" s="27">
        <v>0</v>
      </c>
      <c r="Z142" s="27">
        <v>1229067.0899999999</v>
      </c>
      <c r="AA142" s="27">
        <v>0</v>
      </c>
      <c r="AB142" s="27">
        <v>0</v>
      </c>
      <c r="AC142" s="28">
        <v>2458134.1799999997</v>
      </c>
      <c r="AD142" s="27">
        <v>3550638.2600000002</v>
      </c>
      <c r="AE142" s="27">
        <v>3550638.2600000002</v>
      </c>
      <c r="AF142" s="27">
        <v>2048445.15</v>
      </c>
      <c r="AG142" s="27">
        <v>2048445</v>
      </c>
      <c r="AH142" s="27">
        <v>0</v>
      </c>
      <c r="AI142" s="28">
        <v>13656300.85</v>
      </c>
      <c r="AJ142" s="27"/>
      <c r="AK142" s="27"/>
      <c r="AL142" s="27"/>
      <c r="AM142" s="27">
        <v>0</v>
      </c>
      <c r="AN142" s="27">
        <v>2458134.1799999997</v>
      </c>
      <c r="AO142" s="27">
        <v>3550638.2600000002</v>
      </c>
      <c r="AP142" s="27">
        <v>3550638.2600000002</v>
      </c>
      <c r="AQ142" s="27">
        <v>2048445.15</v>
      </c>
      <c r="AR142" s="27">
        <v>2048445</v>
      </c>
      <c r="AS142" s="27">
        <v>0</v>
      </c>
      <c r="AT142" s="27">
        <v>13656300.85</v>
      </c>
    </row>
    <row r="143" spans="1:46" ht="11.25" customHeight="1" x14ac:dyDescent="0.25">
      <c r="A143" s="18" t="str">
        <f t="shared" si="10"/>
        <v>4.2.1.4._</v>
      </c>
      <c r="B143" s="30">
        <v>4</v>
      </c>
      <c r="C143" s="38" t="s">
        <v>253</v>
      </c>
      <c r="D143" s="32" t="s">
        <v>254</v>
      </c>
      <c r="E143" s="38" t="s">
        <v>255</v>
      </c>
      <c r="F143" s="32" t="s">
        <v>256</v>
      </c>
      <c r="G143" s="30" t="s">
        <v>264</v>
      </c>
      <c r="H143" s="32" t="s">
        <v>265</v>
      </c>
      <c r="I143" s="22" t="s">
        <v>27</v>
      </c>
      <c r="J143" s="23">
        <v>3279958</v>
      </c>
      <c r="K143" s="24">
        <v>3771951.6999999997</v>
      </c>
      <c r="L143" s="23">
        <v>491993.69999999972</v>
      </c>
      <c r="M143" s="37" t="s">
        <v>28</v>
      </c>
      <c r="N143" s="30" t="s">
        <v>16</v>
      </c>
      <c r="O143" s="27">
        <v>0</v>
      </c>
      <c r="P143" s="27">
        <v>0</v>
      </c>
      <c r="Q143" s="27">
        <v>0</v>
      </c>
      <c r="R143" s="27">
        <v>0</v>
      </c>
      <c r="S143" s="27">
        <v>0</v>
      </c>
      <c r="T143" s="27">
        <v>0</v>
      </c>
      <c r="U143" s="27">
        <v>0</v>
      </c>
      <c r="V143" s="27">
        <v>0</v>
      </c>
      <c r="W143" s="27">
        <v>0</v>
      </c>
      <c r="X143" s="27">
        <v>0</v>
      </c>
      <c r="Y143" s="27">
        <v>0</v>
      </c>
      <c r="Z143" s="27">
        <v>414394</v>
      </c>
      <c r="AA143" s="27">
        <v>0</v>
      </c>
      <c r="AB143" s="27">
        <v>0</v>
      </c>
      <c r="AC143" s="28">
        <v>414394</v>
      </c>
      <c r="AD143" s="27">
        <v>782744</v>
      </c>
      <c r="AE143" s="27">
        <v>1041410</v>
      </c>
      <c r="AF143" s="27">
        <v>1041410</v>
      </c>
      <c r="AG143" s="27">
        <v>0</v>
      </c>
      <c r="AH143" s="27">
        <v>0</v>
      </c>
      <c r="AI143" s="28">
        <v>3279958</v>
      </c>
      <c r="AJ143" s="27"/>
      <c r="AK143" s="27"/>
      <c r="AL143" s="27"/>
      <c r="AM143" s="27">
        <v>0</v>
      </c>
      <c r="AN143" s="27">
        <v>414394.25268250389</v>
      </c>
      <c r="AO143" s="27">
        <v>782744.47728903848</v>
      </c>
      <c r="AP143" s="27">
        <v>1041410.6350142289</v>
      </c>
      <c r="AQ143" s="27">
        <v>1041410.6350142289</v>
      </c>
      <c r="AR143" s="27">
        <v>0</v>
      </c>
      <c r="AS143" s="27">
        <v>0</v>
      </c>
      <c r="AT143" s="27">
        <v>3279960.0000000005</v>
      </c>
    </row>
    <row r="144" spans="1:46" ht="11.25" customHeight="1" x14ac:dyDescent="0.25">
      <c r="A144" s="18" t="str">
        <f t="shared" si="10"/>
        <v>4.2.1.5.1</v>
      </c>
      <c r="B144" s="30">
        <v>4</v>
      </c>
      <c r="C144" s="38" t="s">
        <v>253</v>
      </c>
      <c r="D144" s="32" t="s">
        <v>254</v>
      </c>
      <c r="E144" s="38" t="s">
        <v>255</v>
      </c>
      <c r="F144" s="32" t="s">
        <v>256</v>
      </c>
      <c r="G144" s="30" t="s">
        <v>266</v>
      </c>
      <c r="H144" s="32" t="s">
        <v>267</v>
      </c>
      <c r="I144" s="22">
        <v>1</v>
      </c>
      <c r="J144" s="23">
        <v>21250000</v>
      </c>
      <c r="K144" s="24">
        <v>24437499.999999996</v>
      </c>
      <c r="L144" s="23">
        <v>3187499.9999999963</v>
      </c>
      <c r="M144" s="37" t="s">
        <v>28</v>
      </c>
      <c r="N144" s="30" t="s">
        <v>16</v>
      </c>
      <c r="O144" s="27">
        <v>0</v>
      </c>
      <c r="P144" s="27">
        <v>0</v>
      </c>
      <c r="Q144" s="27">
        <v>0</v>
      </c>
      <c r="R144" s="27">
        <v>0</v>
      </c>
      <c r="S144" s="27">
        <v>0</v>
      </c>
      <c r="T144" s="27">
        <v>4558125</v>
      </c>
      <c r="U144" s="27">
        <v>0</v>
      </c>
      <c r="V144" s="27">
        <v>0</v>
      </c>
      <c r="W144" s="27">
        <v>0</v>
      </c>
      <c r="X144" s="27">
        <v>0</v>
      </c>
      <c r="Y144" s="27">
        <v>0</v>
      </c>
      <c r="Z144" s="27">
        <v>4590000</v>
      </c>
      <c r="AA144" s="27">
        <v>0</v>
      </c>
      <c r="AB144" s="27">
        <v>0</v>
      </c>
      <c r="AC144" s="28">
        <v>9148125</v>
      </c>
      <c r="AD144" s="27">
        <v>12101875</v>
      </c>
      <c r="AE144" s="27">
        <v>0</v>
      </c>
      <c r="AF144" s="27">
        <v>0</v>
      </c>
      <c r="AG144" s="27">
        <v>0</v>
      </c>
      <c r="AH144" s="27">
        <v>0</v>
      </c>
      <c r="AI144" s="28">
        <v>21250000</v>
      </c>
      <c r="AJ144" s="27"/>
      <c r="AK144" s="27"/>
      <c r="AL144" s="27"/>
      <c r="AM144" s="27">
        <v>22486.95</v>
      </c>
      <c r="AN144" s="27">
        <v>10762500</v>
      </c>
      <c r="AO144" s="27">
        <v>14215013.050000001</v>
      </c>
      <c r="AP144" s="27">
        <v>0</v>
      </c>
      <c r="AQ144" s="27">
        <v>0</v>
      </c>
      <c r="AR144" s="27">
        <v>0</v>
      </c>
      <c r="AS144" s="27">
        <v>0</v>
      </c>
      <c r="AT144" s="27">
        <v>25000000</v>
      </c>
    </row>
    <row r="145" spans="1:46" ht="11.25" customHeight="1" x14ac:dyDescent="0.25">
      <c r="A145" s="18" t="str">
        <f t="shared" si="10"/>
        <v>4.2.1.5.2</v>
      </c>
      <c r="B145" s="30">
        <v>4</v>
      </c>
      <c r="C145" s="38" t="s">
        <v>253</v>
      </c>
      <c r="D145" s="32" t="s">
        <v>254</v>
      </c>
      <c r="E145" s="38" t="s">
        <v>255</v>
      </c>
      <c r="F145" s="32" t="s">
        <v>256</v>
      </c>
      <c r="G145" s="30" t="s">
        <v>266</v>
      </c>
      <c r="H145" s="32" t="s">
        <v>267</v>
      </c>
      <c r="I145" s="22">
        <v>2</v>
      </c>
      <c r="J145" s="23">
        <v>34187138</v>
      </c>
      <c r="K145" s="24">
        <v>39315208.699999996</v>
      </c>
      <c r="L145" s="23">
        <v>5128070.6999999955</v>
      </c>
      <c r="M145" s="37" t="s">
        <v>28</v>
      </c>
      <c r="N145" s="30" t="s">
        <v>16</v>
      </c>
      <c r="O145" s="27">
        <v>0</v>
      </c>
      <c r="P145" s="27">
        <v>0</v>
      </c>
      <c r="Q145" s="27">
        <v>0</v>
      </c>
      <c r="R145" s="27">
        <v>0</v>
      </c>
      <c r="S145" s="27">
        <v>0</v>
      </c>
      <c r="T145" s="27">
        <v>0</v>
      </c>
      <c r="U145" s="27">
        <v>0</v>
      </c>
      <c r="V145" s="27">
        <v>0</v>
      </c>
      <c r="W145" s="27">
        <v>0</v>
      </c>
      <c r="X145" s="27">
        <v>0</v>
      </c>
      <c r="Y145" s="27">
        <v>0</v>
      </c>
      <c r="Z145" s="27">
        <v>0</v>
      </c>
      <c r="AA145" s="27">
        <v>0</v>
      </c>
      <c r="AB145" s="27">
        <v>4444327.9400000004</v>
      </c>
      <c r="AC145" s="28">
        <v>4444327.9400000004</v>
      </c>
      <c r="AD145" s="27">
        <v>12649241.439999999</v>
      </c>
      <c r="AE145" s="27">
        <v>11281755.540000001</v>
      </c>
      <c r="AF145" s="27">
        <v>2734971.04</v>
      </c>
      <c r="AG145" s="27">
        <v>3076842.42</v>
      </c>
      <c r="AH145" s="27">
        <v>0</v>
      </c>
      <c r="AI145" s="28">
        <v>34187138.380000003</v>
      </c>
      <c r="AJ145" s="27"/>
      <c r="AK145" s="27"/>
      <c r="AL145" s="27"/>
      <c r="AM145" s="27">
        <v>0</v>
      </c>
      <c r="AN145" s="27">
        <v>4444327.9760800041</v>
      </c>
      <c r="AO145" s="27">
        <v>12649241.542689243</v>
      </c>
      <c r="AP145" s="27">
        <v>11281755.631587703</v>
      </c>
      <c r="AQ145" s="27">
        <v>2734971.0622030795</v>
      </c>
      <c r="AR145" s="27">
        <v>3076842.0649784617</v>
      </c>
      <c r="AS145" s="27">
        <v>0</v>
      </c>
      <c r="AT145" s="27">
        <v>34187138.277538493</v>
      </c>
    </row>
    <row r="146" spans="1:46" ht="11.25" customHeight="1" x14ac:dyDescent="0.25">
      <c r="A146" s="18" t="str">
        <f t="shared" si="10"/>
        <v>4.2.1.5.3</v>
      </c>
      <c r="B146" s="30">
        <v>4</v>
      </c>
      <c r="C146" s="38" t="s">
        <v>253</v>
      </c>
      <c r="D146" s="32" t="s">
        <v>254</v>
      </c>
      <c r="E146" s="38" t="s">
        <v>255</v>
      </c>
      <c r="F146" s="32" t="s">
        <v>256</v>
      </c>
      <c r="G146" s="30" t="s">
        <v>266</v>
      </c>
      <c r="H146" s="32" t="s">
        <v>267</v>
      </c>
      <c r="I146" s="22">
        <v>3</v>
      </c>
      <c r="J146" s="23">
        <v>13018473</v>
      </c>
      <c r="K146" s="24">
        <v>14971243.949999999</v>
      </c>
      <c r="L146" s="23">
        <v>1952770.9499999993</v>
      </c>
      <c r="M146" s="37" t="s">
        <v>28</v>
      </c>
      <c r="N146" s="30" t="s">
        <v>16</v>
      </c>
      <c r="O146" s="27">
        <v>0</v>
      </c>
      <c r="P146" s="27">
        <v>0</v>
      </c>
      <c r="Q146" s="27">
        <v>0</v>
      </c>
      <c r="R146" s="27">
        <v>0</v>
      </c>
      <c r="S146" s="27">
        <v>0</v>
      </c>
      <c r="T146" s="27">
        <v>0</v>
      </c>
      <c r="U146" s="27">
        <v>0</v>
      </c>
      <c r="V146" s="27">
        <v>0</v>
      </c>
      <c r="W146" s="27">
        <v>0</v>
      </c>
      <c r="X146" s="27">
        <v>0</v>
      </c>
      <c r="Y146" s="27">
        <v>0</v>
      </c>
      <c r="Z146" s="27">
        <v>0</v>
      </c>
      <c r="AA146" s="27">
        <v>0</v>
      </c>
      <c r="AB146" s="27">
        <v>0</v>
      </c>
      <c r="AC146" s="28">
        <v>0</v>
      </c>
      <c r="AD146" s="27">
        <v>1000000</v>
      </c>
      <c r="AE146" s="27">
        <v>5000000</v>
      </c>
      <c r="AF146" s="27">
        <v>7018473</v>
      </c>
      <c r="AG146" s="27">
        <v>0</v>
      </c>
      <c r="AH146" s="27">
        <v>0</v>
      </c>
      <c r="AI146" s="28">
        <v>13018473</v>
      </c>
      <c r="AJ146" s="27"/>
      <c r="AK146" s="27"/>
      <c r="AL146" s="27"/>
      <c r="AM146" s="27">
        <v>0</v>
      </c>
      <c r="AN146" s="27">
        <v>0</v>
      </c>
      <c r="AO146" s="27">
        <v>1176470.5882352942</v>
      </c>
      <c r="AP146" s="27">
        <v>5882352.9411764704</v>
      </c>
      <c r="AQ146" s="27">
        <v>8257027.0588235296</v>
      </c>
      <c r="AR146" s="27">
        <v>0</v>
      </c>
      <c r="AS146" s="27">
        <v>0</v>
      </c>
      <c r="AT146" s="27">
        <v>15315850.588235294</v>
      </c>
    </row>
    <row r="147" spans="1:46" ht="11.25" customHeight="1" x14ac:dyDescent="0.25">
      <c r="A147" s="18" t="str">
        <f t="shared" si="10"/>
        <v>4.2.1.6.1</v>
      </c>
      <c r="B147" s="30">
        <v>4</v>
      </c>
      <c r="C147" s="38" t="s">
        <v>253</v>
      </c>
      <c r="D147" s="32" t="s">
        <v>254</v>
      </c>
      <c r="E147" s="38" t="s">
        <v>255</v>
      </c>
      <c r="F147" s="32" t="s">
        <v>256</v>
      </c>
      <c r="G147" s="30" t="s">
        <v>268</v>
      </c>
      <c r="H147" s="32" t="s">
        <v>269</v>
      </c>
      <c r="I147" s="22">
        <v>1</v>
      </c>
      <c r="J147" s="23">
        <v>22224550</v>
      </c>
      <c r="K147" s="24">
        <v>25558232.499999996</v>
      </c>
      <c r="L147" s="23">
        <v>3333682.4999999963</v>
      </c>
      <c r="M147" s="37" t="s">
        <v>28</v>
      </c>
      <c r="N147" s="30" t="s">
        <v>16</v>
      </c>
      <c r="O147" s="27">
        <v>0</v>
      </c>
      <c r="P147" s="27">
        <v>0</v>
      </c>
      <c r="Q147" s="27">
        <v>0</v>
      </c>
      <c r="R147" s="27">
        <v>0</v>
      </c>
      <c r="S147" s="27">
        <v>0</v>
      </c>
      <c r="T147" s="27">
        <v>0</v>
      </c>
      <c r="U147" s="27">
        <v>0</v>
      </c>
      <c r="V147" s="27">
        <v>0</v>
      </c>
      <c r="W147" s="27">
        <v>0</v>
      </c>
      <c r="X147" s="27">
        <v>0</v>
      </c>
      <c r="Y147" s="27">
        <v>1050335</v>
      </c>
      <c r="Z147" s="27">
        <v>0</v>
      </c>
      <c r="AA147" s="27">
        <v>0</v>
      </c>
      <c r="AB147" s="27">
        <v>0</v>
      </c>
      <c r="AC147" s="28">
        <v>1050335</v>
      </c>
      <c r="AD147" s="27">
        <v>5756174</v>
      </c>
      <c r="AE147" s="27">
        <v>5146134</v>
      </c>
      <c r="AF147" s="27">
        <v>3430485</v>
      </c>
      <c r="AG147" s="27">
        <v>3831691</v>
      </c>
      <c r="AH147" s="27">
        <v>3009731</v>
      </c>
      <c r="AI147" s="28">
        <v>22224550</v>
      </c>
      <c r="AJ147" s="27"/>
      <c r="AK147" s="27"/>
      <c r="AL147" s="27">
        <v>567333.87</v>
      </c>
      <c r="AM147" s="27">
        <v>1488482.06</v>
      </c>
      <c r="AN147" s="27">
        <v>1268808.4596584574</v>
      </c>
      <c r="AO147" s="27">
        <v>6953478.9057453685</v>
      </c>
      <c r="AP147" s="27">
        <v>6216548.3905001888</v>
      </c>
      <c r="AQ147" s="27">
        <v>4144038.2246915922</v>
      </c>
      <c r="AR147" s="27">
        <v>4628696.5164420633</v>
      </c>
      <c r="AS147" s="27">
        <v>1579949.948597122</v>
      </c>
      <c r="AT147" s="27">
        <v>26847336.375634793</v>
      </c>
    </row>
    <row r="148" spans="1:46" ht="11.25" customHeight="1" x14ac:dyDescent="0.25">
      <c r="A148" s="18" t="str">
        <f t="shared" si="10"/>
        <v>4.2.1.6.2</v>
      </c>
      <c r="B148" s="30">
        <v>4</v>
      </c>
      <c r="C148" s="38" t="s">
        <v>253</v>
      </c>
      <c r="D148" s="32" t="s">
        <v>254</v>
      </c>
      <c r="E148" s="38" t="s">
        <v>255</v>
      </c>
      <c r="F148" s="32" t="s">
        <v>256</v>
      </c>
      <c r="G148" s="30" t="s">
        <v>268</v>
      </c>
      <c r="H148" s="32" t="s">
        <v>269</v>
      </c>
      <c r="I148" s="22">
        <v>2</v>
      </c>
      <c r="J148" s="23">
        <v>8330000</v>
      </c>
      <c r="K148" s="24">
        <v>9579500</v>
      </c>
      <c r="L148" s="23">
        <v>1249500</v>
      </c>
      <c r="M148" s="37" t="s">
        <v>28</v>
      </c>
      <c r="N148" s="30" t="s">
        <v>16</v>
      </c>
      <c r="O148" s="27">
        <v>0</v>
      </c>
      <c r="P148" s="27">
        <v>0</v>
      </c>
      <c r="Q148" s="27">
        <v>0</v>
      </c>
      <c r="R148" s="27">
        <v>0</v>
      </c>
      <c r="S148" s="27">
        <v>0</v>
      </c>
      <c r="T148" s="27">
        <v>0</v>
      </c>
      <c r="U148" s="27">
        <v>0</v>
      </c>
      <c r="V148" s="27">
        <v>0</v>
      </c>
      <c r="W148" s="27">
        <v>0</v>
      </c>
      <c r="X148" s="27">
        <v>83000</v>
      </c>
      <c r="Y148" s="27">
        <v>0</v>
      </c>
      <c r="Z148" s="27">
        <v>0</v>
      </c>
      <c r="AA148" s="27">
        <v>0</v>
      </c>
      <c r="AB148" s="27">
        <v>167500</v>
      </c>
      <c r="AC148" s="28">
        <v>250500</v>
      </c>
      <c r="AD148" s="27">
        <v>1298008</v>
      </c>
      <c r="AE148" s="27">
        <v>3110094.75</v>
      </c>
      <c r="AF148" s="27">
        <v>2689894.75</v>
      </c>
      <c r="AG148" s="27">
        <v>689907.75</v>
      </c>
      <c r="AH148" s="27">
        <v>291594.75</v>
      </c>
      <c r="AI148" s="28">
        <v>8330000</v>
      </c>
      <c r="AJ148" s="27"/>
      <c r="AK148" s="27"/>
      <c r="AL148" s="27"/>
      <c r="AM148" s="27">
        <v>10043</v>
      </c>
      <c r="AN148" s="27">
        <v>331967.54563894484</v>
      </c>
      <c r="AO148" s="27">
        <v>1720145.8282623373</v>
      </c>
      <c r="AP148" s="27">
        <v>4121558.9655172359</v>
      </c>
      <c r="AQ148" s="27">
        <v>3564701.6294793733</v>
      </c>
      <c r="AR148" s="27">
        <v>914279.37119675335</v>
      </c>
      <c r="AS148" s="27">
        <v>386427.11967545591</v>
      </c>
      <c r="AT148" s="27">
        <v>11049123.4597701</v>
      </c>
    </row>
    <row r="149" spans="1:46" ht="11.25" customHeight="1" x14ac:dyDescent="0.25">
      <c r="A149" s="18" t="str">
        <f t="shared" si="10"/>
        <v>4.2.1.6.3</v>
      </c>
      <c r="B149" s="30">
        <v>4</v>
      </c>
      <c r="C149" s="38" t="s">
        <v>253</v>
      </c>
      <c r="D149" s="32" t="s">
        <v>254</v>
      </c>
      <c r="E149" s="38" t="s">
        <v>255</v>
      </c>
      <c r="F149" s="32" t="s">
        <v>256</v>
      </c>
      <c r="G149" s="30" t="s">
        <v>268</v>
      </c>
      <c r="H149" s="32" t="s">
        <v>269</v>
      </c>
      <c r="I149" s="22">
        <v>3</v>
      </c>
      <c r="J149" s="23">
        <v>7646510</v>
      </c>
      <c r="K149" s="24">
        <v>8793486.5</v>
      </c>
      <c r="L149" s="23">
        <v>1146976.5</v>
      </c>
      <c r="M149" s="37" t="s">
        <v>28</v>
      </c>
      <c r="N149" s="30" t="s">
        <v>16</v>
      </c>
      <c r="O149" s="27">
        <v>0</v>
      </c>
      <c r="P149" s="27">
        <v>0</v>
      </c>
      <c r="Q149" s="27">
        <v>0</v>
      </c>
      <c r="R149" s="27">
        <v>0</v>
      </c>
      <c r="S149" s="27">
        <v>0</v>
      </c>
      <c r="T149" s="27">
        <v>0</v>
      </c>
      <c r="U149" s="27">
        <v>0</v>
      </c>
      <c r="V149" s="27">
        <v>0</v>
      </c>
      <c r="W149" s="27">
        <v>0</v>
      </c>
      <c r="X149" s="27">
        <v>0</v>
      </c>
      <c r="Y149" s="27">
        <v>38272</v>
      </c>
      <c r="Z149" s="27">
        <v>0</v>
      </c>
      <c r="AA149" s="27">
        <v>0</v>
      </c>
      <c r="AB149" s="27">
        <v>217387</v>
      </c>
      <c r="AC149" s="28">
        <v>255659</v>
      </c>
      <c r="AD149" s="27">
        <v>2655298</v>
      </c>
      <c r="AE149" s="27">
        <v>2540558</v>
      </c>
      <c r="AF149" s="27">
        <v>1591971</v>
      </c>
      <c r="AG149" s="27">
        <v>301512</v>
      </c>
      <c r="AH149" s="27">
        <v>301512</v>
      </c>
      <c r="AI149" s="28">
        <v>7646510</v>
      </c>
      <c r="AJ149" s="27"/>
      <c r="AK149" s="27"/>
      <c r="AL149" s="27"/>
      <c r="AM149" s="27">
        <v>0</v>
      </c>
      <c r="AN149" s="27">
        <v>300775.294117646</v>
      </c>
      <c r="AO149" s="27">
        <v>3123879.9999999888</v>
      </c>
      <c r="AP149" s="27">
        <v>2988891.7647058717</v>
      </c>
      <c r="AQ149" s="27">
        <v>1872907.0588235226</v>
      </c>
      <c r="AR149" s="27">
        <v>354719.99999999872</v>
      </c>
      <c r="AS149" s="27">
        <v>354719.99999999872</v>
      </c>
      <c r="AT149" s="27">
        <v>8995894.1176470257</v>
      </c>
    </row>
    <row r="150" spans="1:46" ht="11.25" customHeight="1" x14ac:dyDescent="0.25">
      <c r="A150" s="18" t="str">
        <f t="shared" si="10"/>
        <v>4.2.1.6.4</v>
      </c>
      <c r="B150" s="30">
        <v>4</v>
      </c>
      <c r="C150" s="38" t="s">
        <v>253</v>
      </c>
      <c r="D150" s="32" t="s">
        <v>254</v>
      </c>
      <c r="E150" s="38" t="s">
        <v>255</v>
      </c>
      <c r="F150" s="32" t="s">
        <v>256</v>
      </c>
      <c r="G150" s="30" t="s">
        <v>268</v>
      </c>
      <c r="H150" s="32" t="s">
        <v>269</v>
      </c>
      <c r="I150" s="22">
        <v>4</v>
      </c>
      <c r="J150" s="23">
        <v>8176388</v>
      </c>
      <c r="K150" s="24">
        <v>9402846.1999999993</v>
      </c>
      <c r="L150" s="23">
        <v>1226458.1999999993</v>
      </c>
      <c r="M150" s="37" t="s">
        <v>28</v>
      </c>
      <c r="N150" s="30" t="s">
        <v>16</v>
      </c>
      <c r="O150" s="27">
        <v>0</v>
      </c>
      <c r="P150" s="27">
        <v>983345.53</v>
      </c>
      <c r="Q150" s="27">
        <v>379487</v>
      </c>
      <c r="R150" s="27">
        <v>2166716</v>
      </c>
      <c r="S150" s="27">
        <v>0</v>
      </c>
      <c r="T150" s="27">
        <v>392332.98375000001</v>
      </c>
      <c r="U150" s="27">
        <v>2440109.6212499999</v>
      </c>
      <c r="V150" s="27">
        <v>0</v>
      </c>
      <c r="W150" s="27">
        <v>96955</v>
      </c>
      <c r="X150" s="27">
        <v>0</v>
      </c>
      <c r="Y150" s="27">
        <v>66793</v>
      </c>
      <c r="Z150" s="27">
        <v>24735.600000000002</v>
      </c>
      <c r="AA150" s="27">
        <v>0</v>
      </c>
      <c r="AB150" s="27">
        <v>251420.46187499998</v>
      </c>
      <c r="AC150" s="28">
        <v>5818549.6668750001</v>
      </c>
      <c r="AD150" s="27">
        <v>1374492.33</v>
      </c>
      <c r="AE150" s="27">
        <v>0</v>
      </c>
      <c r="AF150" s="27">
        <v>0</v>
      </c>
      <c r="AG150" s="27">
        <v>0</v>
      </c>
      <c r="AH150" s="27">
        <v>0</v>
      </c>
      <c r="AI150" s="28">
        <v>8176387.5268750004</v>
      </c>
      <c r="AJ150" s="27"/>
      <c r="AK150" s="27"/>
      <c r="AL150" s="27"/>
      <c r="AM150" s="27">
        <v>2110410</v>
      </c>
      <c r="AN150" s="27">
        <v>6845352.5492646815</v>
      </c>
      <c r="AO150" s="27">
        <v>663517.45073528588</v>
      </c>
      <c r="AP150" s="27">
        <v>0</v>
      </c>
      <c r="AQ150" s="27">
        <v>0</v>
      </c>
      <c r="AR150" s="27">
        <v>0</v>
      </c>
      <c r="AS150" s="27">
        <v>0</v>
      </c>
      <c r="AT150" s="27">
        <v>9619279.9999999665</v>
      </c>
    </row>
    <row r="151" spans="1:46" ht="11.25" customHeight="1" x14ac:dyDescent="0.25">
      <c r="A151" s="18" t="str">
        <f t="shared" si="10"/>
        <v>4.2.1.7._</v>
      </c>
      <c r="B151" s="30">
        <v>4</v>
      </c>
      <c r="C151" s="38" t="s">
        <v>253</v>
      </c>
      <c r="D151" s="32" t="s">
        <v>254</v>
      </c>
      <c r="E151" s="38" t="s">
        <v>255</v>
      </c>
      <c r="F151" s="32" t="s">
        <v>256</v>
      </c>
      <c r="G151" s="39" t="s">
        <v>270</v>
      </c>
      <c r="H151" s="32" t="s">
        <v>271</v>
      </c>
      <c r="I151" s="22" t="s">
        <v>27</v>
      </c>
      <c r="J151" s="23">
        <v>43795105</v>
      </c>
      <c r="K151" s="24">
        <v>50364370.749999993</v>
      </c>
      <c r="L151" s="23">
        <v>6569265.7499999925</v>
      </c>
      <c r="M151" s="36" t="s">
        <v>81</v>
      </c>
      <c r="N151" s="30" t="s">
        <v>16</v>
      </c>
      <c r="O151" s="27">
        <v>0</v>
      </c>
      <c r="P151" s="27">
        <v>489734.09</v>
      </c>
      <c r="Q151" s="27">
        <v>522720</v>
      </c>
      <c r="R151" s="27">
        <v>689990.4</v>
      </c>
      <c r="S151" s="27">
        <v>1681244</v>
      </c>
      <c r="T151" s="27">
        <v>375000</v>
      </c>
      <c r="U151" s="27">
        <v>1141888.28</v>
      </c>
      <c r="V151" s="27">
        <v>3718749.4031999996</v>
      </c>
      <c r="W151" s="27">
        <v>649910.67000000004</v>
      </c>
      <c r="X151" s="27">
        <v>231650.53</v>
      </c>
      <c r="Y151" s="27">
        <v>57499.199999999997</v>
      </c>
      <c r="Z151" s="27">
        <v>218666.67</v>
      </c>
      <c r="AA151" s="27">
        <v>1218750</v>
      </c>
      <c r="AB151" s="27">
        <v>4321792.7932000002</v>
      </c>
      <c r="AC151" s="28">
        <v>14827861.946399998</v>
      </c>
      <c r="AD151" s="27">
        <v>14608447.3672</v>
      </c>
      <c r="AE151" s="27">
        <v>10037009.794</v>
      </c>
      <c r="AF151" s="27">
        <v>1960030.4720000001</v>
      </c>
      <c r="AG151" s="27">
        <v>1872021.3304000001</v>
      </c>
      <c r="AH151" s="27">
        <v>0</v>
      </c>
      <c r="AI151" s="28">
        <v>43795105</v>
      </c>
      <c r="AJ151" s="27"/>
      <c r="AK151" s="27"/>
      <c r="AL151" s="27"/>
      <c r="AM151" s="27">
        <v>489734.09</v>
      </c>
      <c r="AN151" s="27">
        <v>14827861.946399998</v>
      </c>
      <c r="AO151" s="27">
        <v>14608447.3672</v>
      </c>
      <c r="AP151" s="27">
        <v>10037009.794</v>
      </c>
      <c r="AQ151" s="27">
        <v>1960030.4720000001</v>
      </c>
      <c r="AR151" s="27">
        <v>1872021.3304000001</v>
      </c>
      <c r="AS151" s="27">
        <v>0</v>
      </c>
      <c r="AT151" s="27">
        <v>43795105</v>
      </c>
    </row>
    <row r="152" spans="1:46" ht="11.25" customHeight="1" x14ac:dyDescent="0.25">
      <c r="A152" s="18" t="str">
        <f t="shared" si="10"/>
        <v>4.2.1.8. 1</v>
      </c>
      <c r="B152" s="30">
        <v>4</v>
      </c>
      <c r="C152" s="38" t="s">
        <v>253</v>
      </c>
      <c r="D152" s="32" t="s">
        <v>254</v>
      </c>
      <c r="E152" s="38" t="s">
        <v>255</v>
      </c>
      <c r="F152" s="32" t="s">
        <v>256</v>
      </c>
      <c r="G152" s="39" t="s">
        <v>272</v>
      </c>
      <c r="H152" s="32" t="s">
        <v>273</v>
      </c>
      <c r="I152" s="22">
        <v>1</v>
      </c>
      <c r="J152" s="23">
        <v>1469563</v>
      </c>
      <c r="K152" s="24">
        <v>1689997.45</v>
      </c>
      <c r="L152" s="23">
        <v>220434.44999999995</v>
      </c>
      <c r="M152" s="37" t="s">
        <v>28</v>
      </c>
      <c r="N152" s="30" t="s">
        <v>16</v>
      </c>
      <c r="O152" s="27">
        <v>0</v>
      </c>
      <c r="P152" s="27">
        <v>0</v>
      </c>
      <c r="Q152" s="27">
        <v>0</v>
      </c>
      <c r="R152" s="27">
        <v>0</v>
      </c>
      <c r="S152" s="27">
        <v>0</v>
      </c>
      <c r="T152" s="27">
        <v>0</v>
      </c>
      <c r="U152" s="27">
        <v>0</v>
      </c>
      <c r="V152" s="27">
        <v>0</v>
      </c>
      <c r="W152" s="27">
        <v>1469563</v>
      </c>
      <c r="X152" s="27">
        <v>0</v>
      </c>
      <c r="Y152" s="27">
        <v>0</v>
      </c>
      <c r="Z152" s="27">
        <v>0</v>
      </c>
      <c r="AA152" s="27">
        <v>0</v>
      </c>
      <c r="AB152" s="27">
        <v>0</v>
      </c>
      <c r="AC152" s="28">
        <v>1469563</v>
      </c>
      <c r="AD152" s="27">
        <v>0</v>
      </c>
      <c r="AE152" s="27">
        <v>0</v>
      </c>
      <c r="AF152" s="27">
        <v>0</v>
      </c>
      <c r="AG152" s="27">
        <v>0</v>
      </c>
      <c r="AH152" s="27">
        <v>0</v>
      </c>
      <c r="AI152" s="28">
        <v>1469563</v>
      </c>
      <c r="AJ152" s="27"/>
      <c r="AK152" s="27"/>
      <c r="AL152" s="27"/>
      <c r="AM152" s="27">
        <v>1728897.6470588199</v>
      </c>
      <c r="AN152" s="27">
        <v>0</v>
      </c>
      <c r="AO152" s="27">
        <v>0</v>
      </c>
      <c r="AP152" s="27">
        <v>0</v>
      </c>
      <c r="AQ152" s="27">
        <v>0</v>
      </c>
      <c r="AR152" s="27">
        <v>0</v>
      </c>
      <c r="AS152" s="27">
        <v>0</v>
      </c>
      <c r="AT152" s="27">
        <v>1728897.6470588173</v>
      </c>
    </row>
    <row r="153" spans="1:46" ht="11.25" customHeight="1" x14ac:dyDescent="0.25">
      <c r="A153" s="18" t="str">
        <f>G153&amp;I153</f>
        <v>4.2.1.8. 2</v>
      </c>
      <c r="B153" s="30">
        <v>4</v>
      </c>
      <c r="C153" s="38" t="s">
        <v>253</v>
      </c>
      <c r="D153" s="32" t="s">
        <v>254</v>
      </c>
      <c r="E153" s="38" t="s">
        <v>255</v>
      </c>
      <c r="F153" s="32" t="s">
        <v>256</v>
      </c>
      <c r="G153" s="39" t="s">
        <v>272</v>
      </c>
      <c r="H153" s="32" t="s">
        <v>273</v>
      </c>
      <c r="I153" s="22">
        <v>2</v>
      </c>
      <c r="J153" s="23">
        <v>26656937</v>
      </c>
      <c r="K153" s="24">
        <v>30655477.549999997</v>
      </c>
      <c r="L153" s="23">
        <v>3998540.549999997</v>
      </c>
      <c r="M153" s="37" t="s">
        <v>28</v>
      </c>
      <c r="N153" s="30" t="s">
        <v>16</v>
      </c>
      <c r="O153" s="27">
        <v>0</v>
      </c>
      <c r="P153" s="27">
        <v>0</v>
      </c>
      <c r="Q153" s="27">
        <v>0</v>
      </c>
      <c r="R153" s="27">
        <v>0</v>
      </c>
      <c r="S153" s="27">
        <v>0</v>
      </c>
      <c r="T153" s="27">
        <v>0</v>
      </c>
      <c r="U153" s="27">
        <v>0</v>
      </c>
      <c r="V153" s="27">
        <v>0</v>
      </c>
      <c r="W153" s="27">
        <v>0</v>
      </c>
      <c r="X153" s="27">
        <v>0</v>
      </c>
      <c r="Y153" s="27">
        <v>0</v>
      </c>
      <c r="Z153" s="27">
        <v>2399124.33</v>
      </c>
      <c r="AA153" s="27">
        <v>0</v>
      </c>
      <c r="AB153" s="27">
        <v>0</v>
      </c>
      <c r="AC153" s="28">
        <v>2399124.33</v>
      </c>
      <c r="AD153" s="27">
        <v>7997081.0999999996</v>
      </c>
      <c r="AE153" s="27">
        <v>6664234.25</v>
      </c>
      <c r="AF153" s="27">
        <v>3998540.55</v>
      </c>
      <c r="AG153" s="27">
        <v>5597956.7699999996</v>
      </c>
      <c r="AH153" s="27">
        <v>0</v>
      </c>
      <c r="AI153" s="28">
        <v>26656937</v>
      </c>
      <c r="AJ153" s="27"/>
      <c r="AK153" s="27"/>
      <c r="AL153" s="27"/>
      <c r="AM153" s="27">
        <v>0</v>
      </c>
      <c r="AN153" s="27">
        <v>2822499.2117646961</v>
      </c>
      <c r="AO153" s="27">
        <v>9408330.7058823183</v>
      </c>
      <c r="AP153" s="27">
        <v>7840275.5882352665</v>
      </c>
      <c r="AQ153" s="27">
        <v>4704165.3529411592</v>
      </c>
      <c r="AR153" s="27">
        <v>6585831.4941176232</v>
      </c>
      <c r="AS153" s="27">
        <v>0</v>
      </c>
      <c r="AT153" s="27">
        <v>31361102.352941066</v>
      </c>
    </row>
    <row r="154" spans="1:46" ht="11.25" customHeight="1" x14ac:dyDescent="0.25">
      <c r="A154" s="18" t="str">
        <f>G154&amp;I154</f>
        <v>4.2.1.8. 3</v>
      </c>
      <c r="B154" s="30">
        <v>4</v>
      </c>
      <c r="C154" s="38" t="s">
        <v>253</v>
      </c>
      <c r="D154" s="32" t="s">
        <v>254</v>
      </c>
      <c r="E154" s="38" t="s">
        <v>255</v>
      </c>
      <c r="F154" s="32" t="s">
        <v>256</v>
      </c>
      <c r="G154" s="39" t="s">
        <v>272</v>
      </c>
      <c r="H154" s="32" t="s">
        <v>273</v>
      </c>
      <c r="I154" s="22">
        <v>3</v>
      </c>
      <c r="J154" s="23">
        <v>1780892</v>
      </c>
      <c r="K154" s="24">
        <v>2048025.7999999998</v>
      </c>
      <c r="L154" s="23">
        <v>267133.79999999981</v>
      </c>
      <c r="M154" s="37" t="s">
        <v>28</v>
      </c>
      <c r="N154" s="30" t="s">
        <v>16</v>
      </c>
      <c r="O154" s="27">
        <v>0</v>
      </c>
      <c r="P154" s="27">
        <v>0</v>
      </c>
      <c r="Q154" s="27">
        <v>0</v>
      </c>
      <c r="R154" s="27">
        <v>0</v>
      </c>
      <c r="S154" s="27">
        <v>0</v>
      </c>
      <c r="T154" s="27">
        <v>0</v>
      </c>
      <c r="U154" s="27">
        <v>0</v>
      </c>
      <c r="V154" s="27">
        <v>0</v>
      </c>
      <c r="W154" s="27">
        <v>0</v>
      </c>
      <c r="X154" s="27">
        <v>0</v>
      </c>
      <c r="Y154" s="27">
        <v>0</v>
      </c>
      <c r="Z154" s="27">
        <v>160280.28</v>
      </c>
      <c r="AA154" s="27">
        <v>0</v>
      </c>
      <c r="AB154" s="27">
        <v>0</v>
      </c>
      <c r="AC154" s="28">
        <v>160280.28</v>
      </c>
      <c r="AD154" s="27">
        <v>534267.6</v>
      </c>
      <c r="AE154" s="27">
        <v>445223</v>
      </c>
      <c r="AF154" s="27">
        <v>267133.8</v>
      </c>
      <c r="AG154" s="27">
        <v>373987.32</v>
      </c>
      <c r="AH154" s="27">
        <v>0</v>
      </c>
      <c r="AI154" s="28">
        <v>1780892</v>
      </c>
      <c r="AJ154" s="27"/>
      <c r="AK154" s="27"/>
      <c r="AL154" s="27"/>
      <c r="AM154" s="27">
        <v>0</v>
      </c>
      <c r="AN154" s="27">
        <v>188565.03529411697</v>
      </c>
      <c r="AO154" s="27">
        <v>628550.11764705658</v>
      </c>
      <c r="AP154" s="27">
        <v>523791.76470588049</v>
      </c>
      <c r="AQ154" s="27">
        <v>314275.05882352829</v>
      </c>
      <c r="AR154" s="27">
        <v>439985.08235293964</v>
      </c>
      <c r="AS154" s="27">
        <v>0</v>
      </c>
      <c r="AT154" s="27">
        <v>2095167.0588235217</v>
      </c>
    </row>
    <row r="155" spans="1:46" ht="11.25" customHeight="1" x14ac:dyDescent="0.25">
      <c r="A155" s="18" t="str">
        <f t="shared" ref="A155:A224" si="11">G155&amp;I155</f>
        <v>4.2.2.1._</v>
      </c>
      <c r="B155" s="30">
        <v>4</v>
      </c>
      <c r="C155" s="38" t="s">
        <v>253</v>
      </c>
      <c r="D155" s="32" t="s">
        <v>254</v>
      </c>
      <c r="E155" s="38" t="s">
        <v>274</v>
      </c>
      <c r="F155" s="32" t="s">
        <v>275</v>
      </c>
      <c r="G155" s="30" t="s">
        <v>276</v>
      </c>
      <c r="H155" s="32" t="s">
        <v>277</v>
      </c>
      <c r="I155" s="22" t="s">
        <v>27</v>
      </c>
      <c r="J155" s="23">
        <v>28908160</v>
      </c>
      <c r="K155" s="24">
        <v>33244383.999999996</v>
      </c>
      <c r="L155" s="23">
        <v>4336223.9999999963</v>
      </c>
      <c r="M155" s="37" t="s">
        <v>28</v>
      </c>
      <c r="N155" s="30" t="s">
        <v>14</v>
      </c>
      <c r="O155" s="27">
        <v>0</v>
      </c>
      <c r="P155" s="27">
        <v>0</v>
      </c>
      <c r="Q155" s="27">
        <v>0</v>
      </c>
      <c r="R155" s="27">
        <v>0</v>
      </c>
      <c r="S155" s="27">
        <v>0</v>
      </c>
      <c r="T155" s="27">
        <v>0</v>
      </c>
      <c r="U155" s="27">
        <v>0</v>
      </c>
      <c r="V155" s="27">
        <v>0</v>
      </c>
      <c r="W155" s="27">
        <v>0</v>
      </c>
      <c r="X155" s="27">
        <v>0</v>
      </c>
      <c r="Y155" s="27">
        <v>0</v>
      </c>
      <c r="Z155" s="27">
        <v>0</v>
      </c>
      <c r="AA155" s="27">
        <v>0</v>
      </c>
      <c r="AB155" s="27">
        <v>220000</v>
      </c>
      <c r="AC155" s="28">
        <v>220000</v>
      </c>
      <c r="AD155" s="27">
        <v>7058276.8000000007</v>
      </c>
      <c r="AE155" s="27">
        <v>9206448</v>
      </c>
      <c r="AF155" s="27">
        <v>9206448</v>
      </c>
      <c r="AG155" s="27">
        <v>3216987</v>
      </c>
      <c r="AH155" s="27">
        <v>0</v>
      </c>
      <c r="AI155" s="28">
        <v>28908159.800000001</v>
      </c>
      <c r="AJ155" s="27"/>
      <c r="AK155" s="27"/>
      <c r="AL155" s="27"/>
      <c r="AM155" s="27">
        <v>0</v>
      </c>
      <c r="AN155" s="27">
        <v>220000.01690523542</v>
      </c>
      <c r="AO155" s="27">
        <v>7058277.3423719602</v>
      </c>
      <c r="AP155" s="27">
        <v>9206448.7074416857</v>
      </c>
      <c r="AQ155" s="27">
        <v>9206448.7074416857</v>
      </c>
      <c r="AR155" s="27">
        <v>3216987.2471996481</v>
      </c>
      <c r="AS155" s="27">
        <v>0</v>
      </c>
      <c r="AT155" s="27">
        <v>28908162.021360211</v>
      </c>
    </row>
    <row r="156" spans="1:46" ht="11.25" customHeight="1" x14ac:dyDescent="0.25">
      <c r="A156" s="18" t="str">
        <f t="shared" si="11"/>
        <v>4.2.2.2._</v>
      </c>
      <c r="B156" s="30">
        <v>4</v>
      </c>
      <c r="C156" s="38" t="s">
        <v>253</v>
      </c>
      <c r="D156" s="32" t="s">
        <v>254</v>
      </c>
      <c r="E156" s="38" t="s">
        <v>274</v>
      </c>
      <c r="F156" s="32" t="s">
        <v>275</v>
      </c>
      <c r="G156" s="30" t="s">
        <v>278</v>
      </c>
      <c r="H156" s="32" t="s">
        <v>279</v>
      </c>
      <c r="I156" s="22" t="s">
        <v>27</v>
      </c>
      <c r="J156" s="23">
        <v>0</v>
      </c>
      <c r="K156" s="24">
        <v>0</v>
      </c>
      <c r="L156" s="23">
        <v>0</v>
      </c>
      <c r="M156" s="37" t="s">
        <v>28</v>
      </c>
      <c r="N156" s="30" t="s">
        <v>14</v>
      </c>
      <c r="O156" s="27">
        <v>0</v>
      </c>
      <c r="P156" s="27">
        <v>0</v>
      </c>
      <c r="Q156" s="27">
        <v>0</v>
      </c>
      <c r="R156" s="27">
        <v>0</v>
      </c>
      <c r="S156" s="27">
        <v>0</v>
      </c>
      <c r="T156" s="27">
        <v>0</v>
      </c>
      <c r="U156" s="27">
        <v>0</v>
      </c>
      <c r="V156" s="27">
        <v>0</v>
      </c>
      <c r="W156" s="27">
        <v>0</v>
      </c>
      <c r="X156" s="27">
        <v>0</v>
      </c>
      <c r="Y156" s="27">
        <v>0</v>
      </c>
      <c r="Z156" s="27">
        <v>0</v>
      </c>
      <c r="AA156" s="27">
        <v>0</v>
      </c>
      <c r="AB156" s="27">
        <v>0</v>
      </c>
      <c r="AC156" s="28">
        <v>0</v>
      </c>
      <c r="AD156" s="27">
        <v>0</v>
      </c>
      <c r="AE156" s="27">
        <v>0</v>
      </c>
      <c r="AF156" s="27">
        <v>0</v>
      </c>
      <c r="AG156" s="27">
        <v>0</v>
      </c>
      <c r="AH156" s="27">
        <v>0</v>
      </c>
      <c r="AI156" s="28">
        <v>0</v>
      </c>
      <c r="AJ156" s="27"/>
      <c r="AK156" s="27"/>
      <c r="AL156" s="27"/>
      <c r="AM156" s="27">
        <v>0</v>
      </c>
      <c r="AN156" s="27">
        <v>0</v>
      </c>
      <c r="AO156" s="27">
        <v>0</v>
      </c>
      <c r="AP156" s="27">
        <v>0</v>
      </c>
      <c r="AQ156" s="27">
        <v>0</v>
      </c>
      <c r="AR156" s="27">
        <v>0</v>
      </c>
      <c r="AS156" s="27">
        <v>0</v>
      </c>
      <c r="AT156" s="27">
        <v>0</v>
      </c>
    </row>
    <row r="157" spans="1:46" ht="11.25" customHeight="1" x14ac:dyDescent="0.25">
      <c r="A157" s="18" t="str">
        <f t="shared" si="11"/>
        <v>4.2.2.3._</v>
      </c>
      <c r="B157" s="30">
        <v>4</v>
      </c>
      <c r="C157" s="38" t="s">
        <v>253</v>
      </c>
      <c r="D157" s="32" t="s">
        <v>254</v>
      </c>
      <c r="E157" s="38" t="s">
        <v>274</v>
      </c>
      <c r="F157" s="32" t="s">
        <v>275</v>
      </c>
      <c r="G157" s="30" t="s">
        <v>280</v>
      </c>
      <c r="H157" s="32" t="s">
        <v>281</v>
      </c>
      <c r="I157" s="22" t="s">
        <v>27</v>
      </c>
      <c r="J157" s="23">
        <v>57664877</v>
      </c>
      <c r="K157" s="24">
        <v>66314608.549999997</v>
      </c>
      <c r="L157" s="23">
        <v>8649731.549999997</v>
      </c>
      <c r="M157" s="37" t="s">
        <v>28</v>
      </c>
      <c r="N157" s="30" t="s">
        <v>14</v>
      </c>
      <c r="O157" s="27">
        <v>0</v>
      </c>
      <c r="P157" s="27">
        <v>0</v>
      </c>
      <c r="Q157" s="27">
        <v>0</v>
      </c>
      <c r="R157" s="27">
        <v>0</v>
      </c>
      <c r="S157" s="27">
        <v>0</v>
      </c>
      <c r="T157" s="27">
        <v>0</v>
      </c>
      <c r="U157" s="27">
        <v>0</v>
      </c>
      <c r="V157" s="27">
        <v>1125000</v>
      </c>
      <c r="W157" s="27">
        <v>0</v>
      </c>
      <c r="X157" s="27">
        <v>0</v>
      </c>
      <c r="Y157" s="27">
        <v>0</v>
      </c>
      <c r="Z157" s="27">
        <v>1276739.25</v>
      </c>
      <c r="AA157" s="27">
        <v>0</v>
      </c>
      <c r="AB157" s="27">
        <v>0</v>
      </c>
      <c r="AC157" s="28">
        <v>2401739.25</v>
      </c>
      <c r="AD157" s="27">
        <v>13935873</v>
      </c>
      <c r="AE157" s="27">
        <v>13532975</v>
      </c>
      <c r="AF157" s="27">
        <v>11094826</v>
      </c>
      <c r="AG157" s="27">
        <v>8649732</v>
      </c>
      <c r="AH157" s="27">
        <v>8049732</v>
      </c>
      <c r="AI157" s="28">
        <v>57664877.25</v>
      </c>
      <c r="AJ157" s="27"/>
      <c r="AK157" s="27"/>
      <c r="AL157" s="27"/>
      <c r="AM157" s="27">
        <v>1113622.31</v>
      </c>
      <c r="AN157" s="27">
        <v>2825575.588235294</v>
      </c>
      <c r="AO157" s="27">
        <v>16395144.705882354</v>
      </c>
      <c r="AP157" s="27">
        <v>15921147.05882353</v>
      </c>
      <c r="AQ157" s="27">
        <v>13052736.470588235</v>
      </c>
      <c r="AR157" s="27">
        <v>10176155.294117648</v>
      </c>
      <c r="AS157" s="27">
        <v>8356650.3370588273</v>
      </c>
      <c r="AT157" s="27">
        <v>67841031.764705881</v>
      </c>
    </row>
    <row r="158" spans="1:46" ht="11.25" customHeight="1" x14ac:dyDescent="0.25">
      <c r="A158" s="18" t="str">
        <f t="shared" si="11"/>
        <v>4.2.2.4._</v>
      </c>
      <c r="B158" s="30">
        <v>4</v>
      </c>
      <c r="C158" s="38" t="s">
        <v>253</v>
      </c>
      <c r="D158" s="32" t="s">
        <v>254</v>
      </c>
      <c r="E158" s="38" t="s">
        <v>274</v>
      </c>
      <c r="F158" s="32" t="s">
        <v>275</v>
      </c>
      <c r="G158" s="30" t="s">
        <v>282</v>
      </c>
      <c r="H158" s="32" t="s">
        <v>283</v>
      </c>
      <c r="I158" s="22" t="s">
        <v>27</v>
      </c>
      <c r="J158" s="23">
        <v>18095404</v>
      </c>
      <c r="K158" s="24">
        <v>20809714.599999998</v>
      </c>
      <c r="L158" s="23">
        <v>2714310.5999999978</v>
      </c>
      <c r="M158" s="37" t="s">
        <v>28</v>
      </c>
      <c r="N158" s="30" t="s">
        <v>14</v>
      </c>
      <c r="O158" s="27">
        <v>0</v>
      </c>
      <c r="P158" s="27">
        <v>0</v>
      </c>
      <c r="Q158" s="27">
        <v>0</v>
      </c>
      <c r="R158" s="27">
        <v>0</v>
      </c>
      <c r="S158" s="27">
        <v>0</v>
      </c>
      <c r="T158" s="27">
        <v>0</v>
      </c>
      <c r="U158" s="27">
        <v>0</v>
      </c>
      <c r="V158" s="27">
        <v>0</v>
      </c>
      <c r="W158" s="27">
        <v>0</v>
      </c>
      <c r="X158" s="27">
        <v>595294.4</v>
      </c>
      <c r="Y158" s="27">
        <v>0</v>
      </c>
      <c r="Z158" s="27">
        <v>0</v>
      </c>
      <c r="AA158" s="27">
        <v>0</v>
      </c>
      <c r="AB158" s="27">
        <v>1105546.3999999999</v>
      </c>
      <c r="AC158" s="28">
        <v>1700840.7999999998</v>
      </c>
      <c r="AD158" s="27">
        <v>4908676.75</v>
      </c>
      <c r="AE158" s="27">
        <v>4283466.75</v>
      </c>
      <c r="AF158" s="27">
        <v>3917222.75</v>
      </c>
      <c r="AG158" s="27">
        <v>2653612</v>
      </c>
      <c r="AH158" s="27">
        <v>631585</v>
      </c>
      <c r="AI158" s="28">
        <v>18095404.050000001</v>
      </c>
      <c r="AJ158" s="27"/>
      <c r="AK158" s="27"/>
      <c r="AL158" s="27"/>
      <c r="AM158" s="27">
        <v>17555.29</v>
      </c>
      <c r="AN158" s="27">
        <v>2000989.1764705882</v>
      </c>
      <c r="AO158" s="27">
        <v>5774913.823529412</v>
      </c>
      <c r="AP158" s="27">
        <v>5039372.6470588241</v>
      </c>
      <c r="AQ158" s="27">
        <v>4608497.3529411769</v>
      </c>
      <c r="AR158" s="27">
        <v>3121896.4705882352</v>
      </c>
      <c r="AS158" s="27">
        <v>725485.82764706016</v>
      </c>
      <c r="AT158" s="27">
        <v>21288710.588235296</v>
      </c>
    </row>
    <row r="159" spans="1:46" ht="11.25" customHeight="1" x14ac:dyDescent="0.25">
      <c r="A159" s="18" t="str">
        <f t="shared" si="11"/>
        <v>4.2.2.5._</v>
      </c>
      <c r="B159" s="30">
        <v>4</v>
      </c>
      <c r="C159" s="38" t="s">
        <v>253</v>
      </c>
      <c r="D159" s="32" t="s">
        <v>254</v>
      </c>
      <c r="E159" s="38" t="s">
        <v>274</v>
      </c>
      <c r="F159" s="32" t="s">
        <v>275</v>
      </c>
      <c r="G159" s="30" t="s">
        <v>284</v>
      </c>
      <c r="H159" s="32" t="s">
        <v>285</v>
      </c>
      <c r="I159" s="22" t="s">
        <v>27</v>
      </c>
      <c r="J159" s="23">
        <v>5810265</v>
      </c>
      <c r="K159" s="24">
        <v>6681804.7499999991</v>
      </c>
      <c r="L159" s="23">
        <v>871539.74999999907</v>
      </c>
      <c r="M159" s="37" t="s">
        <v>28</v>
      </c>
      <c r="N159" s="30" t="s">
        <v>14</v>
      </c>
      <c r="O159" s="27">
        <v>0</v>
      </c>
      <c r="P159" s="27">
        <v>927007.32</v>
      </c>
      <c r="Q159" s="27">
        <v>0</v>
      </c>
      <c r="R159" s="27">
        <v>0</v>
      </c>
      <c r="S159" s="27">
        <v>80411</v>
      </c>
      <c r="T159" s="27">
        <v>0</v>
      </c>
      <c r="U159" s="27">
        <v>0</v>
      </c>
      <c r="V159" s="27">
        <v>295409</v>
      </c>
      <c r="W159" s="27">
        <v>0</v>
      </c>
      <c r="X159" s="27">
        <v>0</v>
      </c>
      <c r="Y159" s="27">
        <v>69972</v>
      </c>
      <c r="Z159" s="27">
        <v>0</v>
      </c>
      <c r="AA159" s="27">
        <v>0</v>
      </c>
      <c r="AB159" s="27">
        <v>29940</v>
      </c>
      <c r="AC159" s="28">
        <v>475732</v>
      </c>
      <c r="AD159" s="27">
        <v>427673</v>
      </c>
      <c r="AE159" s="27">
        <v>1179695</v>
      </c>
      <c r="AF159" s="27">
        <v>1130081</v>
      </c>
      <c r="AG159" s="27">
        <v>1444930</v>
      </c>
      <c r="AH159" s="27">
        <v>225147</v>
      </c>
      <c r="AI159" s="28">
        <v>5810265.3200000003</v>
      </c>
      <c r="AJ159" s="27"/>
      <c r="AK159" s="27">
        <v>143723.38</v>
      </c>
      <c r="AL159" s="27">
        <v>351214.26</v>
      </c>
      <c r="AM159" s="27">
        <v>1285357.94</v>
      </c>
      <c r="AN159" s="27">
        <v>559684.70588235301</v>
      </c>
      <c r="AO159" s="27">
        <v>503144.70588235295</v>
      </c>
      <c r="AP159" s="27">
        <v>1387876.4705882354</v>
      </c>
      <c r="AQ159" s="27">
        <v>1329507.0588235294</v>
      </c>
      <c r="AR159" s="27">
        <v>1275097.3611764712</v>
      </c>
      <c r="AS159" s="27">
        <v>0</v>
      </c>
      <c r="AT159" s="27">
        <v>6835605.8823529417</v>
      </c>
    </row>
    <row r="160" spans="1:46" ht="11.25" customHeight="1" x14ac:dyDescent="0.25">
      <c r="A160" s="18" t="str">
        <f t="shared" si="11"/>
        <v>4.2.2.6._</v>
      </c>
      <c r="B160" s="30">
        <v>4</v>
      </c>
      <c r="C160" s="38" t="s">
        <v>253</v>
      </c>
      <c r="D160" s="32" t="s">
        <v>254</v>
      </c>
      <c r="E160" s="38" t="s">
        <v>274</v>
      </c>
      <c r="F160" s="32" t="s">
        <v>275</v>
      </c>
      <c r="G160" s="30" t="s">
        <v>286</v>
      </c>
      <c r="H160" s="32" t="s">
        <v>287</v>
      </c>
      <c r="I160" s="22" t="s">
        <v>27</v>
      </c>
      <c r="J160" s="23">
        <v>1005550</v>
      </c>
      <c r="K160" s="24">
        <v>1156382.5</v>
      </c>
      <c r="L160" s="23">
        <v>150832.5</v>
      </c>
      <c r="M160" s="37" t="s">
        <v>28</v>
      </c>
      <c r="N160" s="30" t="s">
        <v>14</v>
      </c>
      <c r="O160" s="27">
        <v>0</v>
      </c>
      <c r="P160" s="27">
        <v>0</v>
      </c>
      <c r="Q160" s="27">
        <v>0</v>
      </c>
      <c r="R160" s="27">
        <v>0</v>
      </c>
      <c r="S160" s="27">
        <v>0</v>
      </c>
      <c r="T160" s="27">
        <v>0</v>
      </c>
      <c r="U160" s="27">
        <v>0</v>
      </c>
      <c r="V160" s="27">
        <v>0</v>
      </c>
      <c r="W160" s="27">
        <v>0</v>
      </c>
      <c r="X160" s="27">
        <v>218680</v>
      </c>
      <c r="Y160" s="27">
        <v>0</v>
      </c>
      <c r="Z160" s="27">
        <v>0</v>
      </c>
      <c r="AA160" s="27">
        <v>0</v>
      </c>
      <c r="AB160" s="27">
        <v>0</v>
      </c>
      <c r="AC160" s="28">
        <v>218680</v>
      </c>
      <c r="AD160" s="27">
        <v>297354</v>
      </c>
      <c r="AE160" s="27">
        <v>297354</v>
      </c>
      <c r="AF160" s="27">
        <v>192162</v>
      </c>
      <c r="AG160" s="27">
        <v>0</v>
      </c>
      <c r="AH160" s="27">
        <v>0</v>
      </c>
      <c r="AI160" s="28">
        <v>1005550</v>
      </c>
      <c r="AJ160" s="27"/>
      <c r="AK160" s="27"/>
      <c r="AL160" s="27"/>
      <c r="AM160" s="27">
        <v>0</v>
      </c>
      <c r="AN160" s="27">
        <v>257270.58823529413</v>
      </c>
      <c r="AO160" s="27">
        <v>349828.23529411765</v>
      </c>
      <c r="AP160" s="27">
        <v>349828.23529411765</v>
      </c>
      <c r="AQ160" s="27">
        <v>226072.9411764706</v>
      </c>
      <c r="AR160" s="27">
        <v>0</v>
      </c>
      <c r="AS160" s="27">
        <v>0</v>
      </c>
      <c r="AT160" s="27">
        <v>1183000</v>
      </c>
    </row>
    <row r="161" spans="1:46" ht="11.25" customHeight="1" x14ac:dyDescent="0.25">
      <c r="A161" s="18" t="str">
        <f t="shared" si="11"/>
        <v>4.2.2.7._</v>
      </c>
      <c r="B161" s="30">
        <v>4</v>
      </c>
      <c r="C161" s="38" t="s">
        <v>253</v>
      </c>
      <c r="D161" s="32" t="s">
        <v>254</v>
      </c>
      <c r="E161" s="38" t="s">
        <v>274</v>
      </c>
      <c r="F161" s="32" t="s">
        <v>275</v>
      </c>
      <c r="G161" s="30" t="s">
        <v>288</v>
      </c>
      <c r="H161" s="32" t="s">
        <v>289</v>
      </c>
      <c r="I161" s="22" t="s">
        <v>27</v>
      </c>
      <c r="J161" s="23">
        <v>2911964</v>
      </c>
      <c r="K161" s="24">
        <v>3348758.5999999996</v>
      </c>
      <c r="L161" s="23">
        <v>436794.59999999963</v>
      </c>
      <c r="M161" s="37" t="s">
        <v>28</v>
      </c>
      <c r="N161" s="30" t="s">
        <v>14</v>
      </c>
      <c r="O161" s="27">
        <v>115102.51</v>
      </c>
      <c r="P161" s="27">
        <v>435140.48000000004</v>
      </c>
      <c r="Q161" s="27">
        <v>0</v>
      </c>
      <c r="R161" s="27">
        <v>0</v>
      </c>
      <c r="S161" s="27">
        <v>0</v>
      </c>
      <c r="T161" s="27">
        <v>72032</v>
      </c>
      <c r="U161" s="27">
        <v>0</v>
      </c>
      <c r="V161" s="27">
        <v>0</v>
      </c>
      <c r="W161" s="27">
        <v>71985</v>
      </c>
      <c r="X161" s="27">
        <v>0</v>
      </c>
      <c r="Y161" s="27">
        <v>0</v>
      </c>
      <c r="Z161" s="27">
        <v>74588</v>
      </c>
      <c r="AA161" s="27">
        <v>0</v>
      </c>
      <c r="AB161" s="27">
        <v>180884</v>
      </c>
      <c r="AC161" s="28">
        <v>399489</v>
      </c>
      <c r="AD161" s="27">
        <v>450167</v>
      </c>
      <c r="AE161" s="27">
        <v>1512065.01</v>
      </c>
      <c r="AF161" s="27">
        <v>0</v>
      </c>
      <c r="AG161" s="27">
        <v>0</v>
      </c>
      <c r="AH161" s="27">
        <v>0</v>
      </c>
      <c r="AI161" s="28">
        <v>2911964</v>
      </c>
      <c r="AJ161" s="27"/>
      <c r="AK161" s="27"/>
      <c r="AL161" s="27">
        <v>135414.71999999997</v>
      </c>
      <c r="AM161" s="27">
        <v>511929.98999999993</v>
      </c>
      <c r="AN161" s="27">
        <v>469987.05882352946</v>
      </c>
      <c r="AO161" s="27">
        <v>529608.23529411771</v>
      </c>
      <c r="AP161" s="27">
        <v>1778899.9958823528</v>
      </c>
      <c r="AQ161" s="27">
        <v>0</v>
      </c>
      <c r="AR161" s="27">
        <v>0</v>
      </c>
      <c r="AS161" s="27">
        <v>0</v>
      </c>
      <c r="AT161" s="27">
        <v>3425840</v>
      </c>
    </row>
    <row r="162" spans="1:46" ht="11.25" customHeight="1" x14ac:dyDescent="0.25">
      <c r="A162" s="18" t="str">
        <f t="shared" si="11"/>
        <v>4.2.2.8._</v>
      </c>
      <c r="B162" s="30">
        <v>4</v>
      </c>
      <c r="C162" s="38" t="s">
        <v>253</v>
      </c>
      <c r="D162" s="32" t="s">
        <v>254</v>
      </c>
      <c r="E162" s="38" t="s">
        <v>274</v>
      </c>
      <c r="F162" s="32" t="s">
        <v>290</v>
      </c>
      <c r="G162" s="30" t="s">
        <v>291</v>
      </c>
      <c r="H162" s="32" t="s">
        <v>292</v>
      </c>
      <c r="I162" s="22" t="s">
        <v>27</v>
      </c>
      <c r="J162" s="23">
        <v>621180</v>
      </c>
      <c r="K162" s="24">
        <v>714357</v>
      </c>
      <c r="L162" s="23">
        <v>93177</v>
      </c>
      <c r="M162" s="37" t="s">
        <v>28</v>
      </c>
      <c r="N162" s="30" t="s">
        <v>14</v>
      </c>
      <c r="O162" s="27">
        <v>0</v>
      </c>
      <c r="P162" s="27">
        <v>105807.39</v>
      </c>
      <c r="Q162" s="27">
        <v>0</v>
      </c>
      <c r="R162" s="27">
        <v>0</v>
      </c>
      <c r="S162" s="27">
        <v>54235</v>
      </c>
      <c r="T162" s="27">
        <v>0</v>
      </c>
      <c r="U162" s="27">
        <v>0</v>
      </c>
      <c r="V162" s="27">
        <v>35307</v>
      </c>
      <c r="W162" s="27">
        <v>0</v>
      </c>
      <c r="X162" s="27">
        <v>0</v>
      </c>
      <c r="Y162" s="27">
        <v>6437</v>
      </c>
      <c r="Z162" s="27">
        <v>0</v>
      </c>
      <c r="AA162" s="27">
        <v>0</v>
      </c>
      <c r="AB162" s="27">
        <v>12688</v>
      </c>
      <c r="AC162" s="28">
        <v>108667</v>
      </c>
      <c r="AD162" s="27">
        <v>89497</v>
      </c>
      <c r="AE162" s="27">
        <v>168398</v>
      </c>
      <c r="AF162" s="27">
        <v>116142</v>
      </c>
      <c r="AG162" s="27">
        <v>32669</v>
      </c>
      <c r="AH162" s="27">
        <v>0</v>
      </c>
      <c r="AI162" s="28">
        <v>621180.39</v>
      </c>
      <c r="AJ162" s="27"/>
      <c r="AK162" s="27"/>
      <c r="AL162" s="27"/>
      <c r="AM162" s="27">
        <v>131210.13999999998</v>
      </c>
      <c r="AN162" s="27">
        <v>127843.52941176471</v>
      </c>
      <c r="AO162" s="27">
        <v>105290.58823529413</v>
      </c>
      <c r="AP162" s="27">
        <v>198115.29411764708</v>
      </c>
      <c r="AQ162" s="27">
        <v>136637.64705882352</v>
      </c>
      <c r="AR162" s="27">
        <v>31702.801176470588</v>
      </c>
      <c r="AS162" s="27">
        <v>0</v>
      </c>
      <c r="AT162" s="27">
        <v>730800</v>
      </c>
    </row>
    <row r="163" spans="1:46" ht="11.25" customHeight="1" x14ac:dyDescent="0.25">
      <c r="A163" s="18" t="str">
        <f t="shared" si="11"/>
        <v>4.2.2.9.1</v>
      </c>
      <c r="B163" s="30">
        <v>4</v>
      </c>
      <c r="C163" s="38" t="s">
        <v>253</v>
      </c>
      <c r="D163" s="32" t="s">
        <v>254</v>
      </c>
      <c r="E163" s="38" t="s">
        <v>274</v>
      </c>
      <c r="F163" s="32" t="s">
        <v>290</v>
      </c>
      <c r="G163" s="30" t="s">
        <v>293</v>
      </c>
      <c r="H163" s="32" t="s">
        <v>294</v>
      </c>
      <c r="I163" s="22">
        <v>1</v>
      </c>
      <c r="J163" s="23">
        <v>8839650</v>
      </c>
      <c r="K163" s="24">
        <v>10165597.5</v>
      </c>
      <c r="L163" s="23">
        <v>1325947.5</v>
      </c>
      <c r="M163" s="37" t="s">
        <v>28</v>
      </c>
      <c r="N163" s="30" t="s">
        <v>14</v>
      </c>
      <c r="O163" s="27">
        <v>0</v>
      </c>
      <c r="P163" s="27">
        <v>317973.63</v>
      </c>
      <c r="Q163" s="27">
        <v>0</v>
      </c>
      <c r="R163" s="27">
        <v>0</v>
      </c>
      <c r="S163" s="27">
        <v>161585</v>
      </c>
      <c r="T163" s="27">
        <v>0</v>
      </c>
      <c r="U163" s="27">
        <v>0</v>
      </c>
      <c r="V163" s="27">
        <v>233879</v>
      </c>
      <c r="W163" s="27">
        <v>0</v>
      </c>
      <c r="X163" s="27">
        <v>0</v>
      </c>
      <c r="Y163" s="27">
        <v>377105</v>
      </c>
      <c r="Z163" s="27">
        <v>0</v>
      </c>
      <c r="AA163" s="27">
        <v>0</v>
      </c>
      <c r="AB163" s="27">
        <v>266655</v>
      </c>
      <c r="AC163" s="28">
        <v>1039224</v>
      </c>
      <c r="AD163" s="27">
        <v>2209741</v>
      </c>
      <c r="AE163" s="27">
        <v>1937247</v>
      </c>
      <c r="AF163" s="27">
        <v>1891742</v>
      </c>
      <c r="AG163" s="27">
        <v>1443722</v>
      </c>
      <c r="AH163" s="27">
        <v>0</v>
      </c>
      <c r="AI163" s="28">
        <v>8839649.629999999</v>
      </c>
      <c r="AJ163" s="27"/>
      <c r="AK163" s="27"/>
      <c r="AL163" s="27">
        <v>202996.90999999997</v>
      </c>
      <c r="AM163" s="27">
        <v>530670.82000000007</v>
      </c>
      <c r="AN163" s="27">
        <v>1222616.4705882354</v>
      </c>
      <c r="AO163" s="27">
        <v>2599695.2941176472</v>
      </c>
      <c r="AP163" s="27">
        <v>2279114.1176470588</v>
      </c>
      <c r="AQ163" s="27">
        <v>2225578.823529412</v>
      </c>
      <c r="AR163" s="27">
        <v>1338915.7994117662</v>
      </c>
      <c r="AS163" s="27">
        <v>0</v>
      </c>
      <c r="AT163" s="27">
        <v>10399588.235294119</v>
      </c>
    </row>
    <row r="164" spans="1:46" ht="11.25" customHeight="1" x14ac:dyDescent="0.25">
      <c r="A164" s="18" t="str">
        <f t="shared" si="11"/>
        <v>4.2.2.9.2</v>
      </c>
      <c r="B164" s="30">
        <v>4</v>
      </c>
      <c r="C164" s="38" t="s">
        <v>253</v>
      </c>
      <c r="D164" s="32" t="s">
        <v>254</v>
      </c>
      <c r="E164" s="38" t="s">
        <v>274</v>
      </c>
      <c r="F164" s="32" t="s">
        <v>290</v>
      </c>
      <c r="G164" s="30" t="s">
        <v>293</v>
      </c>
      <c r="H164" s="32" t="s">
        <v>294</v>
      </c>
      <c r="I164" s="22">
        <v>2</v>
      </c>
      <c r="J164" s="23">
        <v>3272500</v>
      </c>
      <c r="K164" s="24">
        <v>3763374.9999999995</v>
      </c>
      <c r="L164" s="23">
        <v>490874.99999999953</v>
      </c>
      <c r="M164" s="37" t="s">
        <v>28</v>
      </c>
      <c r="N164" s="30" t="s">
        <v>14</v>
      </c>
      <c r="O164" s="27">
        <v>0</v>
      </c>
      <c r="P164" s="27">
        <v>680125.5</v>
      </c>
      <c r="Q164" s="27">
        <v>0</v>
      </c>
      <c r="R164" s="27">
        <v>0</v>
      </c>
      <c r="S164" s="27">
        <v>98048</v>
      </c>
      <c r="T164" s="27">
        <v>0</v>
      </c>
      <c r="U164" s="27">
        <v>0</v>
      </c>
      <c r="V164" s="27">
        <v>0</v>
      </c>
      <c r="W164" s="27">
        <v>0</v>
      </c>
      <c r="X164" s="27">
        <v>346036</v>
      </c>
      <c r="Y164" s="27">
        <v>0</v>
      </c>
      <c r="Z164" s="27">
        <v>139230</v>
      </c>
      <c r="AA164" s="27">
        <v>0</v>
      </c>
      <c r="AB164" s="27">
        <v>0</v>
      </c>
      <c r="AC164" s="28">
        <v>583314</v>
      </c>
      <c r="AD164" s="27">
        <v>845695</v>
      </c>
      <c r="AE164" s="27">
        <v>828165</v>
      </c>
      <c r="AF164" s="27">
        <v>335200.5</v>
      </c>
      <c r="AG164" s="27">
        <v>0</v>
      </c>
      <c r="AH164" s="27">
        <v>0</v>
      </c>
      <c r="AI164" s="28">
        <v>3272500</v>
      </c>
      <c r="AJ164" s="27"/>
      <c r="AK164" s="27"/>
      <c r="AL164" s="27"/>
      <c r="AM164" s="27">
        <v>824225.55</v>
      </c>
      <c r="AN164" s="27">
        <v>686251.76470588241</v>
      </c>
      <c r="AO164" s="27">
        <v>994935.29411764711</v>
      </c>
      <c r="AP164" s="27">
        <v>974311.76470588241</v>
      </c>
      <c r="AQ164" s="27">
        <v>370275.62647058815</v>
      </c>
      <c r="AR164" s="27">
        <v>0</v>
      </c>
      <c r="AS164" s="27">
        <v>0</v>
      </c>
      <c r="AT164" s="27">
        <v>3850000</v>
      </c>
    </row>
    <row r="165" spans="1:46" ht="11.25" customHeight="1" x14ac:dyDescent="0.25">
      <c r="A165" s="18" t="str">
        <f t="shared" si="11"/>
        <v>4.2.2.9.3</v>
      </c>
      <c r="B165" s="30">
        <v>4</v>
      </c>
      <c r="C165" s="38" t="s">
        <v>253</v>
      </c>
      <c r="D165" s="32" t="s">
        <v>254</v>
      </c>
      <c r="E165" s="38" t="s">
        <v>274</v>
      </c>
      <c r="F165" s="32" t="s">
        <v>290</v>
      </c>
      <c r="G165" s="30" t="s">
        <v>293</v>
      </c>
      <c r="H165" s="32" t="s">
        <v>294</v>
      </c>
      <c r="I165" s="22">
        <v>3</v>
      </c>
      <c r="J165" s="23">
        <v>4675000</v>
      </c>
      <c r="K165" s="24">
        <v>5376250</v>
      </c>
      <c r="L165" s="23">
        <v>701250</v>
      </c>
      <c r="M165" s="37" t="s">
        <v>28</v>
      </c>
      <c r="N165" s="30" t="s">
        <v>14</v>
      </c>
      <c r="O165" s="27">
        <v>0</v>
      </c>
      <c r="P165" s="27">
        <v>0</v>
      </c>
      <c r="Q165" s="27">
        <v>0</v>
      </c>
      <c r="R165" s="27">
        <v>0</v>
      </c>
      <c r="S165" s="27">
        <v>0</v>
      </c>
      <c r="T165" s="27">
        <v>0</v>
      </c>
      <c r="U165" s="27">
        <v>0</v>
      </c>
      <c r="V165" s="27">
        <v>0</v>
      </c>
      <c r="W165" s="27">
        <v>0</v>
      </c>
      <c r="X165" s="27">
        <v>0</v>
      </c>
      <c r="Y165" s="27">
        <v>0</v>
      </c>
      <c r="Z165" s="27">
        <v>0</v>
      </c>
      <c r="AA165" s="27">
        <v>0</v>
      </c>
      <c r="AB165" s="27">
        <v>0</v>
      </c>
      <c r="AC165" s="28">
        <v>0</v>
      </c>
      <c r="AD165" s="27">
        <v>935000</v>
      </c>
      <c r="AE165" s="27">
        <v>1402500</v>
      </c>
      <c r="AF165" s="27">
        <v>1402500</v>
      </c>
      <c r="AG165" s="27">
        <v>935000</v>
      </c>
      <c r="AH165" s="27">
        <v>0</v>
      </c>
      <c r="AI165" s="28">
        <v>4675000</v>
      </c>
      <c r="AJ165" s="27"/>
      <c r="AK165" s="27"/>
      <c r="AL165" s="27"/>
      <c r="AM165" s="27">
        <v>0</v>
      </c>
      <c r="AN165" s="27">
        <v>0</v>
      </c>
      <c r="AO165" s="27">
        <v>1100000</v>
      </c>
      <c r="AP165" s="27">
        <v>1650000</v>
      </c>
      <c r="AQ165" s="27">
        <v>1650000</v>
      </c>
      <c r="AR165" s="27">
        <v>1100000</v>
      </c>
      <c r="AS165" s="27">
        <v>0</v>
      </c>
      <c r="AT165" s="27">
        <v>5500000</v>
      </c>
    </row>
    <row r="166" spans="1:46" ht="11.25" customHeight="1" x14ac:dyDescent="0.25">
      <c r="A166" s="18" t="str">
        <f t="shared" si="11"/>
        <v>4.2.2.10._</v>
      </c>
      <c r="B166" s="30">
        <v>4</v>
      </c>
      <c r="C166" s="38" t="s">
        <v>253</v>
      </c>
      <c r="D166" s="32" t="s">
        <v>254</v>
      </c>
      <c r="E166" s="38" t="s">
        <v>274</v>
      </c>
      <c r="F166" s="32" t="s">
        <v>290</v>
      </c>
      <c r="G166" s="30" t="s">
        <v>295</v>
      </c>
      <c r="H166" s="32" t="s">
        <v>296</v>
      </c>
      <c r="I166" s="22" t="s">
        <v>27</v>
      </c>
      <c r="J166" s="23">
        <v>905295</v>
      </c>
      <c r="K166" s="24">
        <v>1041089.2499999999</v>
      </c>
      <c r="L166" s="23">
        <v>135794.24999999988</v>
      </c>
      <c r="M166" s="37" t="s">
        <v>28</v>
      </c>
      <c r="N166" s="30" t="s">
        <v>14</v>
      </c>
      <c r="O166" s="27">
        <v>0</v>
      </c>
      <c r="P166" s="27">
        <v>0</v>
      </c>
      <c r="Q166" s="27">
        <v>0</v>
      </c>
      <c r="R166" s="27">
        <v>0</v>
      </c>
      <c r="S166" s="27">
        <v>0</v>
      </c>
      <c r="T166" s="27">
        <v>0</v>
      </c>
      <c r="U166" s="27">
        <v>0</v>
      </c>
      <c r="V166" s="27">
        <v>0</v>
      </c>
      <c r="W166" s="27">
        <v>0</v>
      </c>
      <c r="X166" s="27">
        <v>0</v>
      </c>
      <c r="Y166" s="27">
        <v>0</v>
      </c>
      <c r="Z166" s="27">
        <v>0</v>
      </c>
      <c r="AA166" s="27">
        <v>0</v>
      </c>
      <c r="AB166" s="27">
        <v>0</v>
      </c>
      <c r="AC166" s="28">
        <v>0</v>
      </c>
      <c r="AD166" s="27">
        <v>90529.5</v>
      </c>
      <c r="AE166" s="27">
        <v>470753.4</v>
      </c>
      <c r="AF166" s="27">
        <v>344012.1</v>
      </c>
      <c r="AG166" s="27">
        <v>0</v>
      </c>
      <c r="AH166" s="27">
        <v>0</v>
      </c>
      <c r="AI166" s="28">
        <v>905295</v>
      </c>
      <c r="AJ166" s="27"/>
      <c r="AK166" s="27"/>
      <c r="AL166" s="27"/>
      <c r="AM166" s="27">
        <v>0</v>
      </c>
      <c r="AN166" s="27">
        <v>0</v>
      </c>
      <c r="AO166" s="27">
        <v>106505.29411764706</v>
      </c>
      <c r="AP166" s="27">
        <v>553827.5294117647</v>
      </c>
      <c r="AQ166" s="27">
        <v>404720.1176470588</v>
      </c>
      <c r="AR166" s="27">
        <v>0</v>
      </c>
      <c r="AS166" s="27">
        <v>0</v>
      </c>
      <c r="AT166" s="27">
        <v>1065052.9411764706</v>
      </c>
    </row>
    <row r="167" spans="1:46" ht="11.25" customHeight="1" x14ac:dyDescent="0.25">
      <c r="A167" s="18" t="str">
        <f t="shared" si="11"/>
        <v>4.2.2.11.1</v>
      </c>
      <c r="B167" s="30">
        <v>4</v>
      </c>
      <c r="C167" s="38" t="s">
        <v>253</v>
      </c>
      <c r="D167" s="32" t="s">
        <v>254</v>
      </c>
      <c r="E167" s="38" t="s">
        <v>274</v>
      </c>
      <c r="F167" s="32" t="s">
        <v>290</v>
      </c>
      <c r="G167" s="30" t="s">
        <v>297</v>
      </c>
      <c r="H167" s="32" t="s">
        <v>298</v>
      </c>
      <c r="I167" s="22">
        <v>1</v>
      </c>
      <c r="J167" s="23">
        <v>8500000</v>
      </c>
      <c r="K167" s="24">
        <v>9775000</v>
      </c>
      <c r="L167" s="23">
        <v>1275000</v>
      </c>
      <c r="M167" s="37" t="s">
        <v>28</v>
      </c>
      <c r="N167" s="30" t="s">
        <v>14</v>
      </c>
      <c r="O167" s="27">
        <v>0</v>
      </c>
      <c r="P167" s="27">
        <v>0</v>
      </c>
      <c r="Q167" s="27">
        <v>0</v>
      </c>
      <c r="R167" s="27">
        <v>0</v>
      </c>
      <c r="S167" s="27">
        <v>0</v>
      </c>
      <c r="T167" s="27">
        <v>0</v>
      </c>
      <c r="U167" s="27">
        <v>0</v>
      </c>
      <c r="V167" s="27">
        <v>0</v>
      </c>
      <c r="W167" s="27">
        <v>0</v>
      </c>
      <c r="X167" s="27">
        <v>0</v>
      </c>
      <c r="Y167" s="27">
        <v>0</v>
      </c>
      <c r="Z167" s="27">
        <v>0</v>
      </c>
      <c r="AA167" s="27">
        <v>0</v>
      </c>
      <c r="AB167" s="27">
        <v>0</v>
      </c>
      <c r="AC167" s="28">
        <v>0</v>
      </c>
      <c r="AD167" s="27">
        <v>1700000</v>
      </c>
      <c r="AE167" s="27">
        <v>2550000</v>
      </c>
      <c r="AF167" s="27">
        <v>2210000</v>
      </c>
      <c r="AG167" s="27">
        <v>2040000</v>
      </c>
      <c r="AH167" s="27">
        <v>0</v>
      </c>
      <c r="AI167" s="28">
        <v>8500000</v>
      </c>
      <c r="AJ167" s="27"/>
      <c r="AK167" s="27"/>
      <c r="AL167" s="27"/>
      <c r="AM167" s="27">
        <v>0</v>
      </c>
      <c r="AN167" s="27">
        <v>0</v>
      </c>
      <c r="AO167" s="27">
        <v>2000000</v>
      </c>
      <c r="AP167" s="27">
        <v>3000000</v>
      </c>
      <c r="AQ167" s="27">
        <v>2600000</v>
      </c>
      <c r="AR167" s="27">
        <v>2400000</v>
      </c>
      <c r="AS167" s="27">
        <v>0</v>
      </c>
      <c r="AT167" s="27">
        <v>10000000</v>
      </c>
    </row>
    <row r="168" spans="1:46" ht="11.25" customHeight="1" x14ac:dyDescent="0.25">
      <c r="A168" s="18" t="str">
        <f t="shared" si="11"/>
        <v>4.2.2.11.2</v>
      </c>
      <c r="B168" s="30">
        <v>4</v>
      </c>
      <c r="C168" s="38" t="s">
        <v>253</v>
      </c>
      <c r="D168" s="32" t="s">
        <v>254</v>
      </c>
      <c r="E168" s="38" t="s">
        <v>274</v>
      </c>
      <c r="F168" s="32" t="s">
        <v>290</v>
      </c>
      <c r="G168" s="30" t="s">
        <v>297</v>
      </c>
      <c r="H168" s="32" t="s">
        <v>298</v>
      </c>
      <c r="I168" s="22">
        <v>2</v>
      </c>
      <c r="J168" s="23">
        <v>19922947</v>
      </c>
      <c r="K168" s="24">
        <v>22911389.049999997</v>
      </c>
      <c r="L168" s="23">
        <v>2988442.049999997</v>
      </c>
      <c r="M168" s="37" t="s">
        <v>28</v>
      </c>
      <c r="N168" s="30" t="s">
        <v>14</v>
      </c>
      <c r="O168" s="27">
        <v>0</v>
      </c>
      <c r="P168" s="27">
        <v>0</v>
      </c>
      <c r="Q168" s="27">
        <v>0</v>
      </c>
      <c r="R168" s="27">
        <v>0</v>
      </c>
      <c r="S168" s="27">
        <v>0</v>
      </c>
      <c r="T168" s="27">
        <v>0</v>
      </c>
      <c r="U168" s="27">
        <v>0</v>
      </c>
      <c r="V168" s="27">
        <v>0</v>
      </c>
      <c r="W168" s="27">
        <v>0</v>
      </c>
      <c r="X168" s="27">
        <v>0</v>
      </c>
      <c r="Y168" s="27">
        <v>0</v>
      </c>
      <c r="Z168" s="27">
        <v>0</v>
      </c>
      <c r="AA168" s="27">
        <v>0</v>
      </c>
      <c r="AB168" s="27">
        <v>450000</v>
      </c>
      <c r="AC168" s="28">
        <v>450000</v>
      </c>
      <c r="AD168" s="27">
        <v>4530736.4000000004</v>
      </c>
      <c r="AE168" s="27">
        <v>4980736.75</v>
      </c>
      <c r="AF168" s="27">
        <v>5179966.22</v>
      </c>
      <c r="AG168" s="27">
        <v>4781507.28</v>
      </c>
      <c r="AH168" s="27">
        <v>0</v>
      </c>
      <c r="AI168" s="28">
        <v>19922946.650000002</v>
      </c>
      <c r="AJ168" s="27"/>
      <c r="AK168" s="27"/>
      <c r="AL168" s="27"/>
      <c r="AM168" s="27">
        <v>0</v>
      </c>
      <c r="AN168" s="27">
        <v>529411.76470588241</v>
      </c>
      <c r="AO168" s="27">
        <v>5330278.1176470593</v>
      </c>
      <c r="AP168" s="27">
        <v>5859690.2941176472</v>
      </c>
      <c r="AQ168" s="27">
        <v>6094077.905882353</v>
      </c>
      <c r="AR168" s="27">
        <v>5625302.6823529415</v>
      </c>
      <c r="AS168" s="27">
        <v>0</v>
      </c>
      <c r="AT168" s="27">
        <v>23438760.764705885</v>
      </c>
    </row>
    <row r="169" spans="1:46" ht="11.25" customHeight="1" x14ac:dyDescent="0.25">
      <c r="A169" s="18" t="str">
        <f t="shared" si="11"/>
        <v>4.2.3.1._</v>
      </c>
      <c r="B169" s="30">
        <v>4</v>
      </c>
      <c r="C169" s="38" t="s">
        <v>253</v>
      </c>
      <c r="D169" s="32" t="s">
        <v>254</v>
      </c>
      <c r="E169" s="38" t="s">
        <v>299</v>
      </c>
      <c r="F169" s="32" t="s">
        <v>300</v>
      </c>
      <c r="G169" s="30" t="s">
        <v>301</v>
      </c>
      <c r="H169" s="32" t="s">
        <v>302</v>
      </c>
      <c r="I169" s="22" t="s">
        <v>27</v>
      </c>
      <c r="J169" s="23">
        <v>21343500</v>
      </c>
      <c r="K169" s="24">
        <v>24545024.999999996</v>
      </c>
      <c r="L169" s="23">
        <v>3201524.9999999963</v>
      </c>
      <c r="M169" s="33" t="s">
        <v>28</v>
      </c>
      <c r="N169" s="30" t="s">
        <v>14</v>
      </c>
      <c r="O169" s="27">
        <v>0</v>
      </c>
      <c r="P169" s="27">
        <v>0</v>
      </c>
      <c r="Q169" s="27">
        <v>0</v>
      </c>
      <c r="R169" s="27">
        <v>0</v>
      </c>
      <c r="S169" s="27">
        <v>0</v>
      </c>
      <c r="T169" s="27">
        <v>0</v>
      </c>
      <c r="U169" s="27">
        <v>0</v>
      </c>
      <c r="V169" s="27">
        <v>958767</v>
      </c>
      <c r="W169" s="27">
        <v>0</v>
      </c>
      <c r="X169" s="27">
        <v>0</v>
      </c>
      <c r="Y169" s="27">
        <v>0</v>
      </c>
      <c r="Z169" s="27">
        <v>958767</v>
      </c>
      <c r="AA169" s="27">
        <v>0</v>
      </c>
      <c r="AB169" s="27">
        <v>0</v>
      </c>
      <c r="AC169" s="28">
        <v>1917534</v>
      </c>
      <c r="AD169" s="27">
        <v>4835000</v>
      </c>
      <c r="AE169" s="27">
        <v>4249927</v>
      </c>
      <c r="AF169" s="27">
        <v>3660822</v>
      </c>
      <c r="AG169" s="27">
        <v>6680217</v>
      </c>
      <c r="AH169" s="27">
        <v>0</v>
      </c>
      <c r="AI169" s="28">
        <v>21343500</v>
      </c>
      <c r="AJ169" s="27"/>
      <c r="AK169" s="27"/>
      <c r="AL169" s="27"/>
      <c r="AM169" s="27">
        <v>142398.96</v>
      </c>
      <c r="AN169" s="27">
        <v>2255922.3529411764</v>
      </c>
      <c r="AO169" s="27">
        <v>5688235.2941176472</v>
      </c>
      <c r="AP169" s="27">
        <v>4999914.1176470593</v>
      </c>
      <c r="AQ169" s="27">
        <v>4306849.4117647065</v>
      </c>
      <c r="AR169" s="27">
        <v>7716679.8635294102</v>
      </c>
      <c r="AS169" s="27">
        <v>0</v>
      </c>
      <c r="AT169" s="27">
        <v>25110000</v>
      </c>
    </row>
    <row r="170" spans="1:46" ht="11.25" customHeight="1" x14ac:dyDescent="0.25">
      <c r="A170" s="18" t="str">
        <f t="shared" si="11"/>
        <v>4.2.3.2.1</v>
      </c>
      <c r="B170" s="30">
        <v>4</v>
      </c>
      <c r="C170" s="38" t="s">
        <v>253</v>
      </c>
      <c r="D170" s="32" t="s">
        <v>254</v>
      </c>
      <c r="E170" s="38" t="s">
        <v>299</v>
      </c>
      <c r="F170" s="32" t="s">
        <v>300</v>
      </c>
      <c r="G170" s="30" t="s">
        <v>303</v>
      </c>
      <c r="H170" s="32" t="s">
        <v>304</v>
      </c>
      <c r="I170" s="22">
        <v>1</v>
      </c>
      <c r="J170" s="23">
        <v>0</v>
      </c>
      <c r="K170" s="24">
        <v>0</v>
      </c>
      <c r="L170" s="23">
        <v>0</v>
      </c>
      <c r="M170" s="33" t="s">
        <v>28</v>
      </c>
      <c r="N170" s="30" t="s">
        <v>14</v>
      </c>
      <c r="O170" s="27">
        <v>0</v>
      </c>
      <c r="P170" s="27">
        <v>0</v>
      </c>
      <c r="Q170" s="27">
        <v>0</v>
      </c>
      <c r="R170" s="27">
        <v>0</v>
      </c>
      <c r="S170" s="27">
        <v>0</v>
      </c>
      <c r="T170" s="27">
        <v>0</v>
      </c>
      <c r="U170" s="27">
        <v>0</v>
      </c>
      <c r="V170" s="27">
        <v>0</v>
      </c>
      <c r="W170" s="27">
        <v>0</v>
      </c>
      <c r="X170" s="27">
        <v>0</v>
      </c>
      <c r="Y170" s="27">
        <v>0</v>
      </c>
      <c r="Z170" s="27">
        <v>0</v>
      </c>
      <c r="AA170" s="27">
        <v>0</v>
      </c>
      <c r="AB170" s="27">
        <v>0</v>
      </c>
      <c r="AC170" s="28">
        <v>0</v>
      </c>
      <c r="AD170" s="27">
        <v>0</v>
      </c>
      <c r="AE170" s="27">
        <v>0</v>
      </c>
      <c r="AF170" s="27">
        <v>0</v>
      </c>
      <c r="AG170" s="27">
        <v>0</v>
      </c>
      <c r="AH170" s="27">
        <v>0</v>
      </c>
      <c r="AI170" s="28">
        <v>0</v>
      </c>
      <c r="AJ170" s="27"/>
      <c r="AK170" s="27"/>
      <c r="AL170" s="27"/>
      <c r="AM170" s="27">
        <v>0</v>
      </c>
      <c r="AN170" s="27">
        <v>0</v>
      </c>
      <c r="AO170" s="27">
        <v>0</v>
      </c>
      <c r="AP170" s="27">
        <v>0</v>
      </c>
      <c r="AQ170" s="27">
        <v>0</v>
      </c>
      <c r="AR170" s="27">
        <v>0</v>
      </c>
      <c r="AS170" s="27">
        <v>0</v>
      </c>
      <c r="AT170" s="27">
        <v>0</v>
      </c>
    </row>
    <row r="171" spans="1:46" ht="11.25" customHeight="1" x14ac:dyDescent="0.25">
      <c r="A171" s="18" t="str">
        <f t="shared" si="11"/>
        <v>4.2.3.2.2</v>
      </c>
      <c r="B171" s="30">
        <v>4</v>
      </c>
      <c r="C171" s="38" t="s">
        <v>253</v>
      </c>
      <c r="D171" s="32" t="s">
        <v>254</v>
      </c>
      <c r="E171" s="38" t="s">
        <v>299</v>
      </c>
      <c r="F171" s="32" t="s">
        <v>300</v>
      </c>
      <c r="G171" s="30" t="s">
        <v>303</v>
      </c>
      <c r="H171" s="32" t="s">
        <v>304</v>
      </c>
      <c r="I171" s="22">
        <v>2</v>
      </c>
      <c r="J171" s="23">
        <v>4250000</v>
      </c>
      <c r="K171" s="24">
        <v>4887500</v>
      </c>
      <c r="L171" s="23">
        <v>637500</v>
      </c>
      <c r="M171" s="33" t="s">
        <v>28</v>
      </c>
      <c r="N171" s="30" t="s">
        <v>14</v>
      </c>
      <c r="O171" s="27">
        <v>0</v>
      </c>
      <c r="P171" s="27">
        <v>0</v>
      </c>
      <c r="Q171" s="27">
        <v>0</v>
      </c>
      <c r="R171" s="27">
        <v>0</v>
      </c>
      <c r="S171" s="27">
        <v>0</v>
      </c>
      <c r="T171" s="27">
        <v>0</v>
      </c>
      <c r="U171" s="27">
        <v>0</v>
      </c>
      <c r="V171" s="27">
        <v>0</v>
      </c>
      <c r="W171" s="27">
        <v>0</v>
      </c>
      <c r="X171" s="27">
        <v>0</v>
      </c>
      <c r="Y171" s="27">
        <v>0</v>
      </c>
      <c r="Z171" s="27">
        <v>0</v>
      </c>
      <c r="AA171" s="27">
        <v>0</v>
      </c>
      <c r="AB171" s="27">
        <v>0</v>
      </c>
      <c r="AC171" s="28">
        <v>0</v>
      </c>
      <c r="AD171" s="27">
        <v>1062500</v>
      </c>
      <c r="AE171" s="27">
        <v>1700000</v>
      </c>
      <c r="AF171" s="27">
        <v>1062500</v>
      </c>
      <c r="AG171" s="27">
        <v>425000</v>
      </c>
      <c r="AH171" s="27">
        <v>0</v>
      </c>
      <c r="AI171" s="28">
        <v>4250000</v>
      </c>
      <c r="AJ171" s="27"/>
      <c r="AK171" s="27"/>
      <c r="AL171" s="27"/>
      <c r="AM171" s="27">
        <v>0</v>
      </c>
      <c r="AN171" s="27">
        <v>0</v>
      </c>
      <c r="AO171" s="27">
        <v>1250000</v>
      </c>
      <c r="AP171" s="27">
        <v>2000000</v>
      </c>
      <c r="AQ171" s="27">
        <v>1250000</v>
      </c>
      <c r="AR171" s="27">
        <v>500000</v>
      </c>
      <c r="AS171" s="27">
        <v>0</v>
      </c>
      <c r="AT171" s="27">
        <v>5000000</v>
      </c>
    </row>
    <row r="172" spans="1:46" ht="11.25" customHeight="1" x14ac:dyDescent="0.25">
      <c r="A172" s="18" t="str">
        <f t="shared" si="11"/>
        <v>4.2.3.3._</v>
      </c>
      <c r="B172" s="30">
        <v>4</v>
      </c>
      <c r="C172" s="38" t="s">
        <v>253</v>
      </c>
      <c r="D172" s="32" t="s">
        <v>254</v>
      </c>
      <c r="E172" s="38" t="s">
        <v>299</v>
      </c>
      <c r="F172" s="32" t="s">
        <v>300</v>
      </c>
      <c r="G172" s="22" t="s">
        <v>305</v>
      </c>
      <c r="H172" s="32" t="s">
        <v>306</v>
      </c>
      <c r="I172" s="22" t="s">
        <v>27</v>
      </c>
      <c r="J172" s="23">
        <v>1739773</v>
      </c>
      <c r="K172" s="24">
        <v>2000738.95</v>
      </c>
      <c r="L172" s="23">
        <v>260965.94999999995</v>
      </c>
      <c r="M172" s="37" t="s">
        <v>307</v>
      </c>
      <c r="N172" s="30" t="s">
        <v>14</v>
      </c>
      <c r="O172" s="27">
        <v>0</v>
      </c>
      <c r="P172" s="27">
        <v>0</v>
      </c>
      <c r="Q172" s="27">
        <v>0</v>
      </c>
      <c r="R172" s="27">
        <v>0</v>
      </c>
      <c r="S172" s="27">
        <v>0</v>
      </c>
      <c r="T172" s="27">
        <v>0</v>
      </c>
      <c r="U172" s="27">
        <v>0</v>
      </c>
      <c r="V172" s="27">
        <v>0</v>
      </c>
      <c r="W172" s="27">
        <v>0</v>
      </c>
      <c r="X172" s="27">
        <v>0</v>
      </c>
      <c r="Y172" s="27">
        <v>0</v>
      </c>
      <c r="Z172" s="27">
        <v>0</v>
      </c>
      <c r="AA172" s="27">
        <v>0</v>
      </c>
      <c r="AB172" s="27">
        <v>17440</v>
      </c>
      <c r="AC172" s="28">
        <v>17440</v>
      </c>
      <c r="AD172" s="27">
        <v>176836.8</v>
      </c>
      <c r="AE172" s="27">
        <v>485994.8</v>
      </c>
      <c r="AF172" s="27">
        <v>417827.8</v>
      </c>
      <c r="AG172" s="27">
        <v>318026.8</v>
      </c>
      <c r="AH172" s="27">
        <v>323646.8</v>
      </c>
      <c r="AI172" s="28">
        <v>1739773</v>
      </c>
      <c r="AJ172" s="27"/>
      <c r="AK172" s="27"/>
      <c r="AL172" s="27"/>
      <c r="AM172" s="27">
        <v>0</v>
      </c>
      <c r="AN172" s="27">
        <v>20517.173946754323</v>
      </c>
      <c r="AO172" s="27">
        <v>208038.49689147962</v>
      </c>
      <c r="AP172" s="27">
        <v>571745.40417534846</v>
      </c>
      <c r="AQ172" s="27">
        <v>491550.78282050893</v>
      </c>
      <c r="AR172" s="27">
        <v>374140.54904413118</v>
      </c>
      <c r="AS172" s="27">
        <v>380752.16129073437</v>
      </c>
      <c r="AT172" s="27">
        <v>2046744.568168957</v>
      </c>
    </row>
    <row r="173" spans="1:46" ht="11.25" customHeight="1" x14ac:dyDescent="0.25">
      <c r="A173" s="18" t="str">
        <f t="shared" si="11"/>
        <v>4.2.3.4._</v>
      </c>
      <c r="B173" s="30">
        <v>4</v>
      </c>
      <c r="C173" s="38" t="s">
        <v>253</v>
      </c>
      <c r="D173" s="32" t="s">
        <v>254</v>
      </c>
      <c r="E173" s="38" t="s">
        <v>299</v>
      </c>
      <c r="F173" s="32" t="s">
        <v>308</v>
      </c>
      <c r="G173" s="30" t="s">
        <v>309</v>
      </c>
      <c r="H173" s="32" t="s">
        <v>310</v>
      </c>
      <c r="I173" s="22" t="s">
        <v>27</v>
      </c>
      <c r="J173" s="23">
        <v>5546250</v>
      </c>
      <c r="K173" s="24">
        <v>6378187.4999999991</v>
      </c>
      <c r="L173" s="23">
        <v>831937.49999999907</v>
      </c>
      <c r="M173" s="33" t="s">
        <v>28</v>
      </c>
      <c r="N173" s="30" t="s">
        <v>14</v>
      </c>
      <c r="O173" s="27">
        <v>0</v>
      </c>
      <c r="P173" s="27">
        <v>316811.34999999998</v>
      </c>
      <c r="Q173" s="27">
        <v>0</v>
      </c>
      <c r="R173" s="27">
        <v>0</v>
      </c>
      <c r="S173" s="27">
        <v>44625</v>
      </c>
      <c r="T173" s="27">
        <v>0</v>
      </c>
      <c r="U173" s="27">
        <v>0</v>
      </c>
      <c r="V173" s="27">
        <v>146625</v>
      </c>
      <c r="W173" s="27">
        <v>0</v>
      </c>
      <c r="X173" s="27">
        <v>0</v>
      </c>
      <c r="Y173" s="27">
        <v>191250</v>
      </c>
      <c r="Z173" s="27">
        <v>108375</v>
      </c>
      <c r="AA173" s="27">
        <v>0</v>
      </c>
      <c r="AB173" s="27">
        <v>0</v>
      </c>
      <c r="AC173" s="28">
        <v>490875</v>
      </c>
      <c r="AD173" s="27">
        <v>1090974</v>
      </c>
      <c r="AE173" s="27">
        <v>2042266</v>
      </c>
      <c r="AF173" s="27">
        <v>1605324</v>
      </c>
      <c r="AG173" s="27">
        <v>0</v>
      </c>
      <c r="AH173" s="27">
        <v>0</v>
      </c>
      <c r="AI173" s="28">
        <v>5546250.3499999996</v>
      </c>
      <c r="AJ173" s="27"/>
      <c r="AK173" s="27"/>
      <c r="AL173" s="27"/>
      <c r="AM173" s="27">
        <v>619902.15</v>
      </c>
      <c r="AN173" s="27">
        <v>577500</v>
      </c>
      <c r="AO173" s="27">
        <v>1283498.8235294118</v>
      </c>
      <c r="AP173" s="27">
        <v>2402665.8823529412</v>
      </c>
      <c r="AQ173" s="27">
        <v>1641433.1441176478</v>
      </c>
      <c r="AR173" s="27">
        <v>0</v>
      </c>
      <c r="AS173" s="27">
        <v>0</v>
      </c>
      <c r="AT173" s="27">
        <v>6525000</v>
      </c>
    </row>
    <row r="174" spans="1:46" ht="11.25" customHeight="1" x14ac:dyDescent="0.25">
      <c r="A174" s="18" t="str">
        <f t="shared" si="11"/>
        <v>4.2.4.1.1</v>
      </c>
      <c r="B174" s="30">
        <v>4</v>
      </c>
      <c r="C174" s="38" t="s">
        <v>253</v>
      </c>
      <c r="D174" s="32" t="s">
        <v>254</v>
      </c>
      <c r="E174" s="38" t="s">
        <v>311</v>
      </c>
      <c r="F174" s="32" t="s">
        <v>312</v>
      </c>
      <c r="G174" s="30" t="s">
        <v>313</v>
      </c>
      <c r="H174" s="32" t="s">
        <v>314</v>
      </c>
      <c r="I174" s="22">
        <v>1</v>
      </c>
      <c r="J174" s="23">
        <v>10363449</v>
      </c>
      <c r="K174" s="24">
        <v>11917966.35</v>
      </c>
      <c r="L174" s="23">
        <v>1554517.3499999996</v>
      </c>
      <c r="M174" s="47" t="s">
        <v>51</v>
      </c>
      <c r="N174" s="30" t="s">
        <v>14</v>
      </c>
      <c r="O174" s="27">
        <v>0</v>
      </c>
      <c r="P174" s="27">
        <v>0</v>
      </c>
      <c r="Q174" s="27">
        <v>0</v>
      </c>
      <c r="R174" s="27">
        <v>0</v>
      </c>
      <c r="S174" s="27">
        <v>0</v>
      </c>
      <c r="T174" s="27">
        <v>0</v>
      </c>
      <c r="U174" s="27">
        <v>0</v>
      </c>
      <c r="V174" s="27">
        <v>500000</v>
      </c>
      <c r="W174" s="27">
        <v>0</v>
      </c>
      <c r="X174" s="27">
        <v>0</v>
      </c>
      <c r="Y174" s="27">
        <v>0</v>
      </c>
      <c r="Z174" s="27">
        <v>0</v>
      </c>
      <c r="AA174" s="27">
        <v>800000</v>
      </c>
      <c r="AB174" s="27">
        <v>0</v>
      </c>
      <c r="AC174" s="28">
        <v>1300000</v>
      </c>
      <c r="AD174" s="27">
        <v>2398255.35</v>
      </c>
      <c r="AE174" s="27">
        <v>2398255.35</v>
      </c>
      <c r="AF174" s="27">
        <v>2398255.35</v>
      </c>
      <c r="AG174" s="27">
        <v>1868683.09</v>
      </c>
      <c r="AH174" s="27">
        <v>0</v>
      </c>
      <c r="AI174" s="28">
        <v>10363449.140000001</v>
      </c>
      <c r="AJ174" s="27"/>
      <c r="AK174" s="27"/>
      <c r="AL174" s="27"/>
      <c r="AM174" s="27">
        <v>0</v>
      </c>
      <c r="AN174" s="27">
        <v>1529411.7647058824</v>
      </c>
      <c r="AO174" s="27">
        <v>2821476.8823529412</v>
      </c>
      <c r="AP174" s="27">
        <v>2821476.8823529412</v>
      </c>
      <c r="AQ174" s="27">
        <v>2821476.8823529412</v>
      </c>
      <c r="AR174" s="27">
        <v>2198450.5294117648</v>
      </c>
      <c r="AS174" s="27">
        <v>0</v>
      </c>
      <c r="AT174" s="27">
        <v>12192292.94117647</v>
      </c>
    </row>
    <row r="175" spans="1:46" ht="11.25" customHeight="1" x14ac:dyDescent="0.25">
      <c r="A175" s="18" t="str">
        <f t="shared" si="11"/>
        <v>4.2.4.1.2</v>
      </c>
      <c r="B175" s="30">
        <v>4</v>
      </c>
      <c r="C175" s="38" t="s">
        <v>253</v>
      </c>
      <c r="D175" s="32" t="s">
        <v>254</v>
      </c>
      <c r="E175" s="38" t="s">
        <v>311</v>
      </c>
      <c r="F175" s="32" t="s">
        <v>312</v>
      </c>
      <c r="G175" s="30" t="s">
        <v>313</v>
      </c>
      <c r="H175" s="32" t="s">
        <v>314</v>
      </c>
      <c r="I175" s="22">
        <v>2</v>
      </c>
      <c r="J175" s="23">
        <v>4898317</v>
      </c>
      <c r="K175" s="24">
        <v>5633064.5499999998</v>
      </c>
      <c r="L175" s="23">
        <v>734747.54999999981</v>
      </c>
      <c r="M175" s="47" t="s">
        <v>28</v>
      </c>
      <c r="N175" s="30" t="s">
        <v>14</v>
      </c>
      <c r="O175" s="27">
        <v>0</v>
      </c>
      <c r="P175" s="27">
        <v>0</v>
      </c>
      <c r="Q175" s="27">
        <v>0</v>
      </c>
      <c r="R175" s="27">
        <v>0</v>
      </c>
      <c r="S175" s="27">
        <v>0</v>
      </c>
      <c r="T175" s="27">
        <v>0</v>
      </c>
      <c r="U175" s="27">
        <v>0</v>
      </c>
      <c r="V175" s="27">
        <v>0</v>
      </c>
      <c r="W175" s="27">
        <v>0</v>
      </c>
      <c r="X175" s="27">
        <v>0</v>
      </c>
      <c r="Y175" s="27">
        <v>0</v>
      </c>
      <c r="Z175" s="27">
        <v>0</v>
      </c>
      <c r="AA175" s="27">
        <v>0</v>
      </c>
      <c r="AB175" s="27">
        <v>0</v>
      </c>
      <c r="AC175" s="28">
        <v>0</v>
      </c>
      <c r="AD175" s="27">
        <v>946591</v>
      </c>
      <c r="AE175" s="27">
        <v>540197</v>
      </c>
      <c r="AF175" s="27">
        <v>1253808</v>
      </c>
      <c r="AG175" s="27">
        <v>1083440</v>
      </c>
      <c r="AH175" s="27">
        <v>1074281</v>
      </c>
      <c r="AI175" s="28">
        <v>4898317</v>
      </c>
      <c r="AJ175" s="27"/>
      <c r="AK175" s="27"/>
      <c r="AL175" s="27"/>
      <c r="AM175" s="27">
        <v>0</v>
      </c>
      <c r="AN175" s="27">
        <v>0</v>
      </c>
      <c r="AO175" s="27">
        <v>1113636.4705882354</v>
      </c>
      <c r="AP175" s="27">
        <v>635525.8823529412</v>
      </c>
      <c r="AQ175" s="27">
        <v>1475068.2352941176</v>
      </c>
      <c r="AR175" s="27">
        <v>1274635.294117647</v>
      </c>
      <c r="AS175" s="27">
        <v>1263860</v>
      </c>
      <c r="AT175" s="27">
        <v>5762725.8823529417</v>
      </c>
    </row>
    <row r="176" spans="1:46" ht="11.25" customHeight="1" x14ac:dyDescent="0.25">
      <c r="A176" s="18" t="str">
        <f t="shared" si="11"/>
        <v>4.2.4.2._</v>
      </c>
      <c r="B176" s="30">
        <v>4</v>
      </c>
      <c r="C176" s="38" t="s">
        <v>253</v>
      </c>
      <c r="D176" s="32" t="s">
        <v>254</v>
      </c>
      <c r="E176" s="38" t="s">
        <v>311</v>
      </c>
      <c r="F176" s="32" t="s">
        <v>312</v>
      </c>
      <c r="G176" s="30" t="s">
        <v>315</v>
      </c>
      <c r="H176" s="32" t="s">
        <v>316</v>
      </c>
      <c r="I176" s="22" t="s">
        <v>27</v>
      </c>
      <c r="J176" s="23">
        <v>29429946</v>
      </c>
      <c r="K176" s="24">
        <v>33844437.899999999</v>
      </c>
      <c r="L176" s="23">
        <v>4414491.8999999985</v>
      </c>
      <c r="M176" s="47" t="s">
        <v>28</v>
      </c>
      <c r="N176" s="30" t="s">
        <v>14</v>
      </c>
      <c r="O176" s="27">
        <v>0</v>
      </c>
      <c r="P176" s="27">
        <v>2275.1</v>
      </c>
      <c r="Q176" s="27">
        <v>0</v>
      </c>
      <c r="R176" s="27">
        <v>0</v>
      </c>
      <c r="S176" s="27">
        <v>1697</v>
      </c>
      <c r="T176" s="27">
        <v>0</v>
      </c>
      <c r="U176" s="27">
        <v>0</v>
      </c>
      <c r="V176" s="27">
        <v>0</v>
      </c>
      <c r="W176" s="27">
        <v>354801</v>
      </c>
      <c r="X176" s="27">
        <v>0</v>
      </c>
      <c r="Y176" s="27">
        <v>0</v>
      </c>
      <c r="Z176" s="27">
        <v>0</v>
      </c>
      <c r="AA176" s="27">
        <v>1458779</v>
      </c>
      <c r="AB176" s="27">
        <v>0</v>
      </c>
      <c r="AC176" s="28">
        <v>1815277</v>
      </c>
      <c r="AD176" s="27">
        <v>7713234</v>
      </c>
      <c r="AE176" s="27">
        <v>5876544</v>
      </c>
      <c r="AF176" s="27">
        <v>5983325</v>
      </c>
      <c r="AG176" s="27">
        <v>5584167</v>
      </c>
      <c r="AH176" s="27">
        <v>2455124</v>
      </c>
      <c r="AI176" s="28">
        <v>29429946.100000001</v>
      </c>
      <c r="AJ176" s="27"/>
      <c r="AK176" s="27"/>
      <c r="AL176" s="27"/>
      <c r="AM176" s="27">
        <v>473918.69</v>
      </c>
      <c r="AN176" s="27">
        <v>2135620</v>
      </c>
      <c r="AO176" s="27">
        <v>9074392.9411764704</v>
      </c>
      <c r="AP176" s="27">
        <v>6913581.1764705889</v>
      </c>
      <c r="AQ176" s="27">
        <v>7039205.8823529417</v>
      </c>
      <c r="AR176" s="27">
        <v>6569608.2352941176</v>
      </c>
      <c r="AS176" s="27">
        <v>2417138.9570588246</v>
      </c>
      <c r="AT176" s="27">
        <v>34623465.882352941</v>
      </c>
    </row>
    <row r="177" spans="1:46" ht="11.25" customHeight="1" x14ac:dyDescent="0.25">
      <c r="A177" s="18" t="str">
        <f t="shared" si="11"/>
        <v>4.2.4.3._</v>
      </c>
      <c r="B177" s="30">
        <v>4</v>
      </c>
      <c r="C177" s="38" t="s">
        <v>253</v>
      </c>
      <c r="D177" s="32" t="s">
        <v>254</v>
      </c>
      <c r="E177" s="38" t="s">
        <v>311</v>
      </c>
      <c r="F177" s="32" t="s">
        <v>312</v>
      </c>
      <c r="G177" s="39" t="s">
        <v>317</v>
      </c>
      <c r="H177" s="32" t="s">
        <v>318</v>
      </c>
      <c r="I177" s="22" t="s">
        <v>27</v>
      </c>
      <c r="J177" s="23">
        <v>3685037</v>
      </c>
      <c r="K177" s="24">
        <v>4237792.55</v>
      </c>
      <c r="L177" s="23">
        <v>552755.54999999981</v>
      </c>
      <c r="M177" s="36" t="s">
        <v>81</v>
      </c>
      <c r="N177" s="30" t="s">
        <v>14</v>
      </c>
      <c r="O177" s="27">
        <v>0</v>
      </c>
      <c r="P177" s="27">
        <v>0</v>
      </c>
      <c r="Q177" s="27">
        <v>0</v>
      </c>
      <c r="R177" s="27">
        <v>0</v>
      </c>
      <c r="S177" s="27">
        <v>0</v>
      </c>
      <c r="T177" s="27">
        <v>0</v>
      </c>
      <c r="U177" s="27">
        <v>0</v>
      </c>
      <c r="V177" s="27">
        <v>0</v>
      </c>
      <c r="W177" s="27">
        <v>0</v>
      </c>
      <c r="X177" s="27">
        <v>0</v>
      </c>
      <c r="Y177" s="27">
        <v>0</v>
      </c>
      <c r="Z177" s="27">
        <v>0</v>
      </c>
      <c r="AA177" s="27">
        <v>0</v>
      </c>
      <c r="AB177" s="27">
        <v>0</v>
      </c>
      <c r="AC177" s="28">
        <v>0</v>
      </c>
      <c r="AD177" s="27">
        <v>371846.01153213932</v>
      </c>
      <c r="AE177" s="27">
        <v>679434.86230948498</v>
      </c>
      <c r="AF177" s="27">
        <v>1292916.5456749587</v>
      </c>
      <c r="AG177" s="27">
        <v>928628.6499269309</v>
      </c>
      <c r="AH177" s="27">
        <v>412210.93055648601</v>
      </c>
      <c r="AI177" s="28">
        <v>3685036.9999999995</v>
      </c>
      <c r="AJ177" s="27"/>
      <c r="AK177" s="27"/>
      <c r="AL177" s="27"/>
      <c r="AM177" s="27">
        <v>0</v>
      </c>
      <c r="AN177" s="27">
        <v>0</v>
      </c>
      <c r="AO177" s="27">
        <v>436431.24324461858</v>
      </c>
      <c r="AP177" s="27">
        <v>797444.62079791713</v>
      </c>
      <c r="AQ177" s="27">
        <v>1517480.7795180266</v>
      </c>
      <c r="AR177" s="27">
        <v>1089920.4069186389</v>
      </c>
      <c r="AS177" s="27">
        <v>483807.0688469361</v>
      </c>
      <c r="AT177" s="27">
        <v>4325084.119326137</v>
      </c>
    </row>
    <row r="178" spans="1:46" ht="11.25" customHeight="1" x14ac:dyDescent="0.25">
      <c r="A178" s="18" t="str">
        <f t="shared" si="11"/>
        <v>4.3.1.1._</v>
      </c>
      <c r="B178" s="30">
        <v>4</v>
      </c>
      <c r="C178" s="38" t="s">
        <v>319</v>
      </c>
      <c r="D178" s="32" t="s">
        <v>320</v>
      </c>
      <c r="E178" s="38" t="s">
        <v>321</v>
      </c>
      <c r="F178" s="32" t="s">
        <v>322</v>
      </c>
      <c r="G178" s="30" t="s">
        <v>323</v>
      </c>
      <c r="H178" s="32" t="s">
        <v>324</v>
      </c>
      <c r="I178" s="22" t="s">
        <v>27</v>
      </c>
      <c r="J178" s="23">
        <v>0</v>
      </c>
      <c r="K178" s="24">
        <v>0</v>
      </c>
      <c r="L178" s="23">
        <v>0</v>
      </c>
      <c r="M178" s="33" t="s">
        <v>325</v>
      </c>
      <c r="N178" s="30" t="s">
        <v>16</v>
      </c>
      <c r="O178" s="27">
        <v>0</v>
      </c>
      <c r="P178" s="27">
        <v>0</v>
      </c>
      <c r="Q178" s="27">
        <v>0</v>
      </c>
      <c r="R178" s="27">
        <v>0</v>
      </c>
      <c r="S178" s="27">
        <v>0</v>
      </c>
      <c r="T178" s="27">
        <v>0</v>
      </c>
      <c r="U178" s="27">
        <v>0</v>
      </c>
      <c r="V178" s="27">
        <v>0</v>
      </c>
      <c r="W178" s="27">
        <v>0</v>
      </c>
      <c r="X178" s="27">
        <v>0</v>
      </c>
      <c r="Y178" s="27">
        <v>0</v>
      </c>
      <c r="Z178" s="27">
        <v>0</v>
      </c>
      <c r="AA178" s="27">
        <v>0</v>
      </c>
      <c r="AB178" s="27">
        <v>0</v>
      </c>
      <c r="AC178" s="28">
        <v>0</v>
      </c>
      <c r="AD178" s="27">
        <v>0</v>
      </c>
      <c r="AE178" s="27">
        <v>0</v>
      </c>
      <c r="AF178" s="27">
        <v>0</v>
      </c>
      <c r="AG178" s="27">
        <v>0</v>
      </c>
      <c r="AH178" s="27">
        <v>0</v>
      </c>
      <c r="AI178" s="28">
        <v>0</v>
      </c>
      <c r="AJ178" s="27"/>
      <c r="AK178" s="27"/>
      <c r="AL178" s="27"/>
      <c r="AM178" s="27">
        <v>0</v>
      </c>
      <c r="AN178" s="27">
        <v>0</v>
      </c>
      <c r="AO178" s="27">
        <v>0</v>
      </c>
      <c r="AP178" s="27">
        <v>0</v>
      </c>
      <c r="AQ178" s="27">
        <v>0</v>
      </c>
      <c r="AR178" s="27">
        <v>0</v>
      </c>
      <c r="AS178" s="27">
        <v>0</v>
      </c>
      <c r="AT178" s="27">
        <v>0</v>
      </c>
    </row>
    <row r="179" spans="1:46" ht="11.25" customHeight="1" x14ac:dyDescent="0.25">
      <c r="A179" s="18" t="str">
        <f t="shared" si="11"/>
        <v>4.3.1.2._</v>
      </c>
      <c r="B179" s="30">
        <v>4</v>
      </c>
      <c r="C179" s="38" t="s">
        <v>319</v>
      </c>
      <c r="D179" s="32" t="s">
        <v>320</v>
      </c>
      <c r="E179" s="38" t="s">
        <v>321</v>
      </c>
      <c r="F179" s="32" t="s">
        <v>322</v>
      </c>
      <c r="G179" s="30" t="s">
        <v>326</v>
      </c>
      <c r="H179" s="32" t="s">
        <v>327</v>
      </c>
      <c r="I179" s="22" t="s">
        <v>27</v>
      </c>
      <c r="J179" s="23">
        <v>22203111</v>
      </c>
      <c r="K179" s="24">
        <v>25533577.649999999</v>
      </c>
      <c r="L179" s="23">
        <v>3330466.6499999985</v>
      </c>
      <c r="M179" s="33" t="s">
        <v>325</v>
      </c>
      <c r="N179" s="30" t="s">
        <v>16</v>
      </c>
      <c r="O179" s="27">
        <v>0</v>
      </c>
      <c r="P179" s="27">
        <v>57799.21</v>
      </c>
      <c r="Q179" s="27">
        <v>0</v>
      </c>
      <c r="R179" s="27">
        <v>0</v>
      </c>
      <c r="S179" s="27">
        <v>0</v>
      </c>
      <c r="T179" s="27">
        <v>0</v>
      </c>
      <c r="U179" s="27">
        <v>64388</v>
      </c>
      <c r="V179" s="27">
        <v>0</v>
      </c>
      <c r="W179" s="27">
        <v>0</v>
      </c>
      <c r="X179" s="27">
        <v>0</v>
      </c>
      <c r="Y179" s="27">
        <v>0</v>
      </c>
      <c r="Z179" s="27">
        <v>0</v>
      </c>
      <c r="AA179" s="27">
        <v>111563</v>
      </c>
      <c r="AB179" s="27">
        <v>0</v>
      </c>
      <c r="AC179" s="28">
        <v>175951</v>
      </c>
      <c r="AD179" s="27">
        <v>5355000</v>
      </c>
      <c r="AE179" s="27">
        <v>4628250</v>
      </c>
      <c r="AF179" s="27">
        <v>7481360</v>
      </c>
      <c r="AG179" s="27">
        <v>4486640</v>
      </c>
      <c r="AH179" s="27">
        <v>18111</v>
      </c>
      <c r="AI179" s="28">
        <v>22203111.210000001</v>
      </c>
      <c r="AJ179" s="27"/>
      <c r="AK179" s="27"/>
      <c r="AL179" s="27"/>
      <c r="AM179" s="27">
        <v>67999.070000000007</v>
      </c>
      <c r="AN179" s="27">
        <v>207001.17647058825</v>
      </c>
      <c r="AO179" s="27">
        <v>6300000</v>
      </c>
      <c r="AP179" s="27">
        <v>5445000</v>
      </c>
      <c r="AQ179" s="27">
        <v>8801600</v>
      </c>
      <c r="AR179" s="27">
        <v>5278400</v>
      </c>
      <c r="AS179" s="27">
        <v>21306.81235294044</v>
      </c>
      <c r="AT179" s="27">
        <v>26121307.05882353</v>
      </c>
    </row>
    <row r="180" spans="1:46" ht="11.25" customHeight="1" x14ac:dyDescent="0.25">
      <c r="A180" s="18" t="str">
        <f t="shared" si="11"/>
        <v>4.3.1.3.1</v>
      </c>
      <c r="B180" s="30">
        <v>4</v>
      </c>
      <c r="C180" s="38" t="s">
        <v>319</v>
      </c>
      <c r="D180" s="32" t="s">
        <v>320</v>
      </c>
      <c r="E180" s="38" t="s">
        <v>321</v>
      </c>
      <c r="F180" s="32" t="s">
        <v>322</v>
      </c>
      <c r="G180" s="30" t="s">
        <v>328</v>
      </c>
      <c r="H180" s="32" t="s">
        <v>329</v>
      </c>
      <c r="I180" s="30">
        <v>1</v>
      </c>
      <c r="J180" s="23">
        <v>39015000</v>
      </c>
      <c r="K180" s="24">
        <v>44867250</v>
      </c>
      <c r="L180" s="23">
        <v>5852250</v>
      </c>
      <c r="M180" s="33" t="s">
        <v>51</v>
      </c>
      <c r="N180" s="30" t="s">
        <v>16</v>
      </c>
      <c r="O180" s="27">
        <v>0</v>
      </c>
      <c r="P180" s="27">
        <v>623543.92000000004</v>
      </c>
      <c r="Q180" s="27">
        <v>0</v>
      </c>
      <c r="R180" s="27">
        <v>1193512</v>
      </c>
      <c r="S180" s="27">
        <v>488442</v>
      </c>
      <c r="T180" s="27">
        <v>84567</v>
      </c>
      <c r="U180" s="27">
        <v>357955</v>
      </c>
      <c r="V180" s="27">
        <v>801169</v>
      </c>
      <c r="W180" s="27">
        <v>328174</v>
      </c>
      <c r="X180" s="27">
        <v>744968</v>
      </c>
      <c r="Y180" s="27">
        <v>650850</v>
      </c>
      <c r="Z180" s="27">
        <v>421956</v>
      </c>
      <c r="AA180" s="27">
        <v>74370</v>
      </c>
      <c r="AB180" s="27">
        <v>115307</v>
      </c>
      <c r="AC180" s="28">
        <v>5261270</v>
      </c>
      <c r="AD180" s="27">
        <v>6101595</v>
      </c>
      <c r="AE180" s="27">
        <v>8527111</v>
      </c>
      <c r="AF180" s="27">
        <v>9290781</v>
      </c>
      <c r="AG180" s="27">
        <v>5554221.0800000001</v>
      </c>
      <c r="AH180" s="27">
        <v>3656478</v>
      </c>
      <c r="AI180" s="28">
        <v>39015000</v>
      </c>
      <c r="AJ180" s="27"/>
      <c r="AK180" s="27"/>
      <c r="AL180" s="27"/>
      <c r="AM180" s="27">
        <v>623543.92000000004</v>
      </c>
      <c r="AN180" s="27">
        <v>5261270</v>
      </c>
      <c r="AO180" s="27">
        <v>6101595</v>
      </c>
      <c r="AP180" s="27">
        <v>8527111</v>
      </c>
      <c r="AQ180" s="27">
        <v>9290781</v>
      </c>
      <c r="AR180" s="27">
        <v>5554221.0800000001</v>
      </c>
      <c r="AS180" s="27">
        <v>3656478</v>
      </c>
      <c r="AT180" s="27">
        <v>39015000</v>
      </c>
    </row>
    <row r="181" spans="1:46" ht="11.25" customHeight="1" x14ac:dyDescent="0.25">
      <c r="A181" s="18" t="str">
        <f t="shared" si="11"/>
        <v>4.3.1.3.2</v>
      </c>
      <c r="B181" s="30">
        <v>4</v>
      </c>
      <c r="C181" s="38" t="s">
        <v>319</v>
      </c>
      <c r="D181" s="32" t="s">
        <v>320</v>
      </c>
      <c r="E181" s="38" t="s">
        <v>321</v>
      </c>
      <c r="F181" s="32" t="s">
        <v>322</v>
      </c>
      <c r="G181" s="30" t="s">
        <v>328</v>
      </c>
      <c r="H181" s="32" t="s">
        <v>329</v>
      </c>
      <c r="I181" s="30">
        <v>2</v>
      </c>
      <c r="J181" s="23">
        <v>31237500</v>
      </c>
      <c r="K181" s="24">
        <v>35923125</v>
      </c>
      <c r="L181" s="23">
        <v>4685625</v>
      </c>
      <c r="M181" s="33" t="s">
        <v>51</v>
      </c>
      <c r="N181" s="30" t="s">
        <v>16</v>
      </c>
      <c r="O181" s="27">
        <v>0</v>
      </c>
      <c r="P181" s="27">
        <v>0</v>
      </c>
      <c r="Q181" s="27">
        <v>0</v>
      </c>
      <c r="R181" s="27">
        <v>0</v>
      </c>
      <c r="S181" s="27">
        <v>0</v>
      </c>
      <c r="T181" s="27">
        <v>0</v>
      </c>
      <c r="U181" s="27">
        <v>0</v>
      </c>
      <c r="V181" s="27">
        <v>0</v>
      </c>
      <c r="W181" s="27">
        <v>0</v>
      </c>
      <c r="X181" s="27">
        <v>0</v>
      </c>
      <c r="Y181" s="27">
        <v>0</v>
      </c>
      <c r="Z181" s="27">
        <v>0</v>
      </c>
      <c r="AA181" s="27">
        <v>0</v>
      </c>
      <c r="AB181" s="27">
        <v>0</v>
      </c>
      <c r="AC181" s="28">
        <v>0</v>
      </c>
      <c r="AD181" s="27">
        <v>5500000</v>
      </c>
      <c r="AE181" s="27">
        <v>7000000</v>
      </c>
      <c r="AF181" s="27">
        <v>5000000</v>
      </c>
      <c r="AG181" s="27">
        <v>9237500</v>
      </c>
      <c r="AH181" s="27">
        <v>4500000</v>
      </c>
      <c r="AI181" s="28">
        <v>31237500</v>
      </c>
      <c r="AJ181" s="27"/>
      <c r="AK181" s="27"/>
      <c r="AL181" s="27"/>
      <c r="AM181" s="27">
        <v>0</v>
      </c>
      <c r="AN181" s="27">
        <v>0</v>
      </c>
      <c r="AO181" s="27">
        <v>5500000</v>
      </c>
      <c r="AP181" s="27">
        <v>7000000</v>
      </c>
      <c r="AQ181" s="27">
        <v>5000000</v>
      </c>
      <c r="AR181" s="27">
        <v>9237500</v>
      </c>
      <c r="AS181" s="27">
        <v>4500000</v>
      </c>
      <c r="AT181" s="27">
        <v>31237500</v>
      </c>
    </row>
    <row r="182" spans="1:46" ht="11.25" customHeight="1" x14ac:dyDescent="0.25">
      <c r="A182" s="18" t="str">
        <f t="shared" si="11"/>
        <v>4.3.1.4._</v>
      </c>
      <c r="B182" s="30">
        <v>4</v>
      </c>
      <c r="C182" s="38" t="s">
        <v>319</v>
      </c>
      <c r="D182" s="32" t="s">
        <v>320</v>
      </c>
      <c r="E182" s="38" t="s">
        <v>321</v>
      </c>
      <c r="F182" s="32" t="s">
        <v>322</v>
      </c>
      <c r="G182" s="30" t="s">
        <v>330</v>
      </c>
      <c r="H182" s="32" t="s">
        <v>331</v>
      </c>
      <c r="I182" s="30" t="s">
        <v>27</v>
      </c>
      <c r="J182" s="23">
        <v>0</v>
      </c>
      <c r="K182" s="24">
        <v>0</v>
      </c>
      <c r="L182" s="23">
        <v>0</v>
      </c>
      <c r="M182" s="33" t="s">
        <v>51</v>
      </c>
      <c r="N182" s="30" t="s">
        <v>16</v>
      </c>
      <c r="O182" s="27">
        <v>0</v>
      </c>
      <c r="P182" s="27">
        <v>0</v>
      </c>
      <c r="Q182" s="27">
        <v>0</v>
      </c>
      <c r="R182" s="27">
        <v>0</v>
      </c>
      <c r="S182" s="27">
        <v>0</v>
      </c>
      <c r="T182" s="27">
        <v>0</v>
      </c>
      <c r="U182" s="27">
        <v>0</v>
      </c>
      <c r="V182" s="27">
        <v>0</v>
      </c>
      <c r="W182" s="27">
        <v>0</v>
      </c>
      <c r="X182" s="27">
        <v>0</v>
      </c>
      <c r="Y182" s="27">
        <v>0</v>
      </c>
      <c r="Z182" s="27">
        <v>0</v>
      </c>
      <c r="AA182" s="27">
        <v>0</v>
      </c>
      <c r="AB182" s="27">
        <v>0</v>
      </c>
      <c r="AC182" s="28">
        <v>0</v>
      </c>
      <c r="AD182" s="27">
        <v>0</v>
      </c>
      <c r="AE182" s="27">
        <v>0</v>
      </c>
      <c r="AF182" s="27">
        <v>0</v>
      </c>
      <c r="AG182" s="27">
        <v>0</v>
      </c>
      <c r="AH182" s="27">
        <v>0</v>
      </c>
      <c r="AI182" s="28">
        <v>0</v>
      </c>
      <c r="AJ182" s="27"/>
      <c r="AK182" s="27"/>
      <c r="AL182" s="27"/>
      <c r="AM182" s="27">
        <v>0</v>
      </c>
      <c r="AN182" s="27">
        <v>0</v>
      </c>
      <c r="AO182" s="27">
        <v>0</v>
      </c>
      <c r="AP182" s="27">
        <v>0</v>
      </c>
      <c r="AQ182" s="27">
        <v>0</v>
      </c>
      <c r="AR182" s="27">
        <v>0</v>
      </c>
      <c r="AS182" s="27">
        <v>0</v>
      </c>
      <c r="AT182" s="27">
        <v>0</v>
      </c>
    </row>
    <row r="183" spans="1:46" ht="11.25" customHeight="1" x14ac:dyDescent="0.25">
      <c r="A183" s="18" t="str">
        <f t="shared" si="11"/>
        <v>4.3.1.5._</v>
      </c>
      <c r="B183" s="30">
        <v>4</v>
      </c>
      <c r="C183" s="38" t="s">
        <v>319</v>
      </c>
      <c r="D183" s="32" t="s">
        <v>320</v>
      </c>
      <c r="E183" s="38" t="s">
        <v>321</v>
      </c>
      <c r="F183" s="32" t="s">
        <v>322</v>
      </c>
      <c r="G183" s="30" t="s">
        <v>332</v>
      </c>
      <c r="H183" s="32" t="s">
        <v>333</v>
      </c>
      <c r="I183" s="30" t="s">
        <v>27</v>
      </c>
      <c r="J183" s="23">
        <v>9977402</v>
      </c>
      <c r="K183" s="24">
        <v>11474012.299999999</v>
      </c>
      <c r="L183" s="23">
        <v>1496610.2999999989</v>
      </c>
      <c r="M183" s="33" t="s">
        <v>325</v>
      </c>
      <c r="N183" s="30" t="s">
        <v>16</v>
      </c>
      <c r="O183" s="27">
        <v>0</v>
      </c>
      <c r="P183" s="27">
        <v>0</v>
      </c>
      <c r="Q183" s="27">
        <v>0</v>
      </c>
      <c r="R183" s="27">
        <v>0</v>
      </c>
      <c r="S183" s="27">
        <v>0</v>
      </c>
      <c r="T183" s="27">
        <v>213035</v>
      </c>
      <c r="U183" s="27">
        <v>9905</v>
      </c>
      <c r="V183" s="27">
        <v>0</v>
      </c>
      <c r="W183" s="27">
        <v>23335</v>
      </c>
      <c r="X183" s="27">
        <v>0</v>
      </c>
      <c r="Y183" s="27">
        <v>0</v>
      </c>
      <c r="Z183" s="27">
        <v>0</v>
      </c>
      <c r="AA183" s="27">
        <v>44426</v>
      </c>
      <c r="AB183" s="27">
        <v>0</v>
      </c>
      <c r="AC183" s="28">
        <v>290701</v>
      </c>
      <c r="AD183" s="27">
        <v>2350804</v>
      </c>
      <c r="AE183" s="27">
        <v>3416922.6349999998</v>
      </c>
      <c r="AF183" s="27">
        <v>2029470.635</v>
      </c>
      <c r="AG183" s="27">
        <v>944751.63500000001</v>
      </c>
      <c r="AH183" s="27">
        <v>944751.63500000001</v>
      </c>
      <c r="AI183" s="28">
        <v>9977401.5399999991</v>
      </c>
      <c r="AJ183" s="27"/>
      <c r="AK183" s="27"/>
      <c r="AL183" s="27"/>
      <c r="AM183" s="27">
        <v>0</v>
      </c>
      <c r="AN183" s="27">
        <v>290701</v>
      </c>
      <c r="AO183" s="27">
        <v>2350804</v>
      </c>
      <c r="AP183" s="27">
        <v>3416922.6349999998</v>
      </c>
      <c r="AQ183" s="27">
        <v>2029470.635</v>
      </c>
      <c r="AR183" s="27">
        <v>944751.63500000001</v>
      </c>
      <c r="AS183" s="27">
        <v>944751.63500000001</v>
      </c>
      <c r="AT183" s="27">
        <v>9977401.5399999991</v>
      </c>
    </row>
    <row r="184" spans="1:46" ht="11.25" customHeight="1" x14ac:dyDescent="0.25">
      <c r="A184" s="18" t="str">
        <f t="shared" si="11"/>
        <v>4.3.2.0._</v>
      </c>
      <c r="B184" s="30">
        <v>4</v>
      </c>
      <c r="C184" s="38" t="s">
        <v>319</v>
      </c>
      <c r="D184" s="32" t="s">
        <v>320</v>
      </c>
      <c r="E184" s="38" t="s">
        <v>334</v>
      </c>
      <c r="F184" s="32" t="s">
        <v>335</v>
      </c>
      <c r="G184" s="22" t="s">
        <v>336</v>
      </c>
      <c r="H184" s="32" t="s">
        <v>335</v>
      </c>
      <c r="I184" s="22" t="s">
        <v>27</v>
      </c>
      <c r="J184" s="23">
        <v>17141132</v>
      </c>
      <c r="K184" s="24">
        <v>19712301.799999997</v>
      </c>
      <c r="L184" s="23">
        <v>2571169.799999997</v>
      </c>
      <c r="M184" s="33" t="s">
        <v>307</v>
      </c>
      <c r="N184" s="30" t="s">
        <v>16</v>
      </c>
      <c r="O184" s="27">
        <v>0</v>
      </c>
      <c r="P184" s="27">
        <v>0</v>
      </c>
      <c r="Q184" s="27">
        <v>0</v>
      </c>
      <c r="R184" s="27">
        <v>0</v>
      </c>
      <c r="S184" s="27">
        <v>0</v>
      </c>
      <c r="T184" s="27">
        <v>0</v>
      </c>
      <c r="U184" s="27">
        <v>0</v>
      </c>
      <c r="V184" s="27">
        <v>0</v>
      </c>
      <c r="W184" s="27">
        <v>0</v>
      </c>
      <c r="X184" s="27">
        <v>0</v>
      </c>
      <c r="Y184" s="27">
        <v>1134489</v>
      </c>
      <c r="Z184" s="27">
        <v>0</v>
      </c>
      <c r="AA184" s="27">
        <v>0</v>
      </c>
      <c r="AB184" s="27">
        <v>0</v>
      </c>
      <c r="AC184" s="28">
        <v>1134489</v>
      </c>
      <c r="AD184" s="27">
        <v>2742746</v>
      </c>
      <c r="AE184" s="27">
        <v>4993896</v>
      </c>
      <c r="AF184" s="27">
        <v>4164006</v>
      </c>
      <c r="AG184" s="27">
        <v>2519690</v>
      </c>
      <c r="AH184" s="27">
        <v>1586305</v>
      </c>
      <c r="AI184" s="28">
        <v>17141132</v>
      </c>
      <c r="AJ184" s="27"/>
      <c r="AK184" s="27"/>
      <c r="AL184" s="27"/>
      <c r="AM184" s="27">
        <v>0</v>
      </c>
      <c r="AN184" s="27">
        <v>1334692.9411764706</v>
      </c>
      <c r="AO184" s="27">
        <v>3226760</v>
      </c>
      <c r="AP184" s="27">
        <v>5875171.7647058824</v>
      </c>
      <c r="AQ184" s="27">
        <v>4898830.5882352944</v>
      </c>
      <c r="AR184" s="27">
        <v>2964341.1764705884</v>
      </c>
      <c r="AS184" s="27">
        <v>1866241.1764705882</v>
      </c>
      <c r="AT184" s="27">
        <v>20166037.647058822</v>
      </c>
    </row>
    <row r="185" spans="1:46" ht="11.25" customHeight="1" x14ac:dyDescent="0.25">
      <c r="A185" s="18" t="str">
        <f t="shared" si="11"/>
        <v>4.3.3.1._</v>
      </c>
      <c r="B185" s="30">
        <v>4</v>
      </c>
      <c r="C185" s="38" t="s">
        <v>319</v>
      </c>
      <c r="D185" s="32" t="s">
        <v>320</v>
      </c>
      <c r="E185" s="38" t="s">
        <v>337</v>
      </c>
      <c r="F185" s="32" t="s">
        <v>338</v>
      </c>
      <c r="G185" s="30" t="s">
        <v>339</v>
      </c>
      <c r="H185" s="32" t="s">
        <v>340</v>
      </c>
      <c r="I185" s="22" t="s">
        <v>27</v>
      </c>
      <c r="J185" s="23">
        <v>40672500</v>
      </c>
      <c r="K185" s="24">
        <v>46773375</v>
      </c>
      <c r="L185" s="23">
        <v>6100875</v>
      </c>
      <c r="M185" s="33" t="s">
        <v>325</v>
      </c>
      <c r="N185" s="30" t="s">
        <v>14</v>
      </c>
      <c r="O185" s="27">
        <v>0</v>
      </c>
      <c r="P185" s="27">
        <v>0</v>
      </c>
      <c r="Q185" s="27">
        <v>0</v>
      </c>
      <c r="R185" s="27">
        <v>0</v>
      </c>
      <c r="S185" s="27">
        <v>0</v>
      </c>
      <c r="T185" s="27">
        <v>0</v>
      </c>
      <c r="U185" s="27">
        <v>0</v>
      </c>
      <c r="V185" s="27">
        <v>0</v>
      </c>
      <c r="W185" s="27">
        <v>0</v>
      </c>
      <c r="X185" s="27">
        <v>0</v>
      </c>
      <c r="Y185" s="27">
        <v>0</v>
      </c>
      <c r="Z185" s="27">
        <v>0</v>
      </c>
      <c r="AA185" s="27">
        <v>0</v>
      </c>
      <c r="AB185" s="27">
        <v>0</v>
      </c>
      <c r="AC185" s="28">
        <v>0</v>
      </c>
      <c r="AD185" s="27">
        <v>7321050</v>
      </c>
      <c r="AE185" s="27">
        <v>10066444</v>
      </c>
      <c r="AF185" s="27">
        <v>10168125</v>
      </c>
      <c r="AG185" s="27">
        <v>10473169</v>
      </c>
      <c r="AH185" s="27">
        <v>2643712</v>
      </c>
      <c r="AI185" s="28">
        <v>40672500</v>
      </c>
      <c r="AJ185" s="27"/>
      <c r="AK185" s="27"/>
      <c r="AL185" s="27"/>
      <c r="AM185" s="27">
        <v>0</v>
      </c>
      <c r="AN185" s="27">
        <v>0</v>
      </c>
      <c r="AO185" s="27">
        <v>8613000</v>
      </c>
      <c r="AP185" s="27">
        <v>11842875.294117648</v>
      </c>
      <c r="AQ185" s="27">
        <v>11962500</v>
      </c>
      <c r="AR185" s="27">
        <v>12321375.294117648</v>
      </c>
      <c r="AS185" s="27">
        <v>3110249.411764706</v>
      </c>
      <c r="AT185" s="27">
        <v>47850000</v>
      </c>
    </row>
    <row r="186" spans="1:46" ht="11.25" customHeight="1" x14ac:dyDescent="0.25">
      <c r="A186" s="18" t="str">
        <f t="shared" si="11"/>
        <v>4.3.3.2._</v>
      </c>
      <c r="B186" s="30">
        <v>4</v>
      </c>
      <c r="C186" s="38" t="s">
        <v>319</v>
      </c>
      <c r="D186" s="32" t="s">
        <v>320</v>
      </c>
      <c r="E186" s="38" t="s">
        <v>337</v>
      </c>
      <c r="F186" s="32" t="s">
        <v>338</v>
      </c>
      <c r="G186" s="30" t="s">
        <v>341</v>
      </c>
      <c r="H186" s="32" t="s">
        <v>342</v>
      </c>
      <c r="I186" s="22" t="s">
        <v>27</v>
      </c>
      <c r="J186" s="23">
        <v>55437650</v>
      </c>
      <c r="K186" s="24">
        <v>63753297.499999993</v>
      </c>
      <c r="L186" s="23">
        <v>8315647.4999999925</v>
      </c>
      <c r="M186" s="33" t="s">
        <v>325</v>
      </c>
      <c r="N186" s="30" t="s">
        <v>14</v>
      </c>
      <c r="O186" s="27">
        <v>0</v>
      </c>
      <c r="P186" s="27">
        <v>2578603.9</v>
      </c>
      <c r="Q186" s="27">
        <v>0</v>
      </c>
      <c r="R186" s="27">
        <v>0</v>
      </c>
      <c r="S186" s="27">
        <v>1468169</v>
      </c>
      <c r="T186" s="27">
        <v>0</v>
      </c>
      <c r="U186" s="27">
        <v>0</v>
      </c>
      <c r="V186" s="27">
        <v>1466250</v>
      </c>
      <c r="W186" s="27">
        <v>0</v>
      </c>
      <c r="X186" s="27">
        <v>0</v>
      </c>
      <c r="Y186" s="27">
        <v>1804653</v>
      </c>
      <c r="Z186" s="27">
        <v>0</v>
      </c>
      <c r="AA186" s="27">
        <v>0</v>
      </c>
      <c r="AB186" s="27">
        <v>2230616</v>
      </c>
      <c r="AC186" s="28">
        <v>6969688</v>
      </c>
      <c r="AD186" s="27">
        <v>8478116</v>
      </c>
      <c r="AE186" s="27">
        <v>17596248</v>
      </c>
      <c r="AF186" s="27">
        <v>13864994</v>
      </c>
      <c r="AG186" s="27">
        <v>2975000</v>
      </c>
      <c r="AH186" s="27">
        <v>2975000</v>
      </c>
      <c r="AI186" s="28">
        <v>55437649.899999999</v>
      </c>
      <c r="AJ186" s="27"/>
      <c r="AK186" s="27"/>
      <c r="AL186" s="27">
        <v>31541.53</v>
      </c>
      <c r="AM186" s="27">
        <v>6049580.4100000001</v>
      </c>
      <c r="AN186" s="27">
        <v>8199632.9411764694</v>
      </c>
      <c r="AO186" s="27">
        <v>9974254.1176470574</v>
      </c>
      <c r="AP186" s="27">
        <v>20701468.235294115</v>
      </c>
      <c r="AQ186" s="27">
        <v>16311757.64705882</v>
      </c>
      <c r="AR186" s="27">
        <v>3499999.9999999995</v>
      </c>
      <c r="AS186" s="27">
        <v>452529.82470587641</v>
      </c>
      <c r="AT186" s="27">
        <v>65220764.705882341</v>
      </c>
    </row>
    <row r="187" spans="1:46" ht="11.25" customHeight="1" x14ac:dyDescent="0.25">
      <c r="A187" s="18" t="str">
        <f t="shared" si="11"/>
        <v>4.3.3.3._</v>
      </c>
      <c r="B187" s="30">
        <v>4</v>
      </c>
      <c r="C187" s="38" t="s">
        <v>319</v>
      </c>
      <c r="D187" s="32" t="s">
        <v>320</v>
      </c>
      <c r="E187" s="38" t="s">
        <v>337</v>
      </c>
      <c r="F187" s="32" t="s">
        <v>338</v>
      </c>
      <c r="G187" s="30" t="s">
        <v>343</v>
      </c>
      <c r="H187" s="32" t="s">
        <v>344</v>
      </c>
      <c r="I187" s="22" t="s">
        <v>27</v>
      </c>
      <c r="J187" s="23">
        <v>11730000</v>
      </c>
      <c r="K187" s="24">
        <v>13489499.999999998</v>
      </c>
      <c r="L187" s="23">
        <v>1759499.9999999981</v>
      </c>
      <c r="M187" s="33" t="s">
        <v>325</v>
      </c>
      <c r="N187" s="30" t="s">
        <v>14</v>
      </c>
      <c r="O187" s="27">
        <v>0</v>
      </c>
      <c r="P187" s="27">
        <v>521567.02</v>
      </c>
      <c r="Q187" s="27">
        <v>0</v>
      </c>
      <c r="R187" s="27">
        <v>0</v>
      </c>
      <c r="S187" s="27">
        <v>0</v>
      </c>
      <c r="T187" s="27">
        <v>0</v>
      </c>
      <c r="U187" s="27">
        <v>0</v>
      </c>
      <c r="V187" s="27">
        <v>196715</v>
      </c>
      <c r="W187" s="27">
        <v>0</v>
      </c>
      <c r="X187" s="27">
        <v>0</v>
      </c>
      <c r="Y187" s="27">
        <v>0</v>
      </c>
      <c r="Z187" s="27">
        <v>0</v>
      </c>
      <c r="AA187" s="27">
        <v>379604</v>
      </c>
      <c r="AB187" s="27">
        <v>0</v>
      </c>
      <c r="AC187" s="28">
        <v>576319</v>
      </c>
      <c r="AD187" s="27">
        <v>1572464</v>
      </c>
      <c r="AE187" s="27">
        <v>1791975</v>
      </c>
      <c r="AF187" s="27">
        <v>2639905</v>
      </c>
      <c r="AG187" s="27">
        <v>2977800</v>
      </c>
      <c r="AH187" s="27">
        <v>1649970</v>
      </c>
      <c r="AI187" s="28">
        <v>11730000.02</v>
      </c>
      <c r="AJ187" s="27"/>
      <c r="AK187" s="27"/>
      <c r="AL187" s="27"/>
      <c r="AM187" s="27">
        <v>1312555.82</v>
      </c>
      <c r="AN187" s="27">
        <v>678022.35294117662</v>
      </c>
      <c r="AO187" s="27">
        <v>1849957.6470588238</v>
      </c>
      <c r="AP187" s="27">
        <v>2108205.8823529417</v>
      </c>
      <c r="AQ187" s="27">
        <v>3105770.5882352949</v>
      </c>
      <c r="AR187" s="27">
        <v>3503294.1176470597</v>
      </c>
      <c r="AS187" s="27">
        <v>1242193.5917647071</v>
      </c>
      <c r="AT187" s="27">
        <v>13800000.000000004</v>
      </c>
    </row>
    <row r="188" spans="1:46" ht="11.25" customHeight="1" x14ac:dyDescent="0.25">
      <c r="A188" s="18" t="str">
        <f t="shared" si="11"/>
        <v>4.3.3.4._</v>
      </c>
      <c r="B188" s="30">
        <v>4</v>
      </c>
      <c r="C188" s="38" t="s">
        <v>319</v>
      </c>
      <c r="D188" s="32" t="s">
        <v>320</v>
      </c>
      <c r="E188" s="38" t="s">
        <v>337</v>
      </c>
      <c r="F188" s="32" t="s">
        <v>345</v>
      </c>
      <c r="G188" s="30" t="s">
        <v>346</v>
      </c>
      <c r="H188" s="32" t="s">
        <v>347</v>
      </c>
      <c r="I188" s="22" t="s">
        <v>27</v>
      </c>
      <c r="J188" s="23">
        <v>1262250</v>
      </c>
      <c r="K188" s="24">
        <v>1451587.5</v>
      </c>
      <c r="L188" s="23">
        <v>189337.5</v>
      </c>
      <c r="M188" s="33" t="s">
        <v>325</v>
      </c>
      <c r="N188" s="30" t="s">
        <v>14</v>
      </c>
      <c r="O188" s="27">
        <v>0</v>
      </c>
      <c r="P188" s="27">
        <v>119365.96</v>
      </c>
      <c r="Q188" s="27">
        <v>0</v>
      </c>
      <c r="R188" s="27">
        <v>0</v>
      </c>
      <c r="S188" s="27">
        <v>0</v>
      </c>
      <c r="T188" s="27">
        <v>0</v>
      </c>
      <c r="U188" s="27">
        <v>0</v>
      </c>
      <c r="V188" s="27">
        <v>59421</v>
      </c>
      <c r="W188" s="27">
        <v>0</v>
      </c>
      <c r="X188" s="27">
        <v>0</v>
      </c>
      <c r="Y188" s="27">
        <v>0</v>
      </c>
      <c r="Z188" s="27">
        <v>0</v>
      </c>
      <c r="AA188" s="27">
        <v>0</v>
      </c>
      <c r="AB188" s="27">
        <v>84150</v>
      </c>
      <c r="AC188" s="28">
        <v>143571</v>
      </c>
      <c r="AD188" s="27">
        <v>170534</v>
      </c>
      <c r="AE188" s="27">
        <v>167663</v>
      </c>
      <c r="AF188" s="27">
        <v>212433</v>
      </c>
      <c r="AG188" s="27">
        <v>303644</v>
      </c>
      <c r="AH188" s="27">
        <v>145039</v>
      </c>
      <c r="AI188" s="28">
        <v>1262249.96</v>
      </c>
      <c r="AJ188" s="27"/>
      <c r="AK188" s="27"/>
      <c r="AL188" s="27"/>
      <c r="AM188" s="27">
        <v>194355.8</v>
      </c>
      <c r="AN188" s="27">
        <v>168907.05882352943</v>
      </c>
      <c r="AO188" s="27">
        <v>200628.23529411765</v>
      </c>
      <c r="AP188" s="27">
        <v>197250.58823529413</v>
      </c>
      <c r="AQ188" s="27">
        <v>249921.17647058825</v>
      </c>
      <c r="AR188" s="27">
        <v>357228.23529411765</v>
      </c>
      <c r="AS188" s="27">
        <v>116708.90588235296</v>
      </c>
      <c r="AT188" s="27">
        <v>1485000</v>
      </c>
    </row>
    <row r="189" spans="1:46" ht="11.25" customHeight="1" x14ac:dyDescent="0.25">
      <c r="A189" s="18" t="str">
        <f t="shared" si="11"/>
        <v>4.3.3.5._</v>
      </c>
      <c r="B189" s="30">
        <v>4</v>
      </c>
      <c r="C189" s="38" t="s">
        <v>319</v>
      </c>
      <c r="D189" s="32" t="s">
        <v>320</v>
      </c>
      <c r="E189" s="38" t="s">
        <v>337</v>
      </c>
      <c r="F189" s="32" t="s">
        <v>345</v>
      </c>
      <c r="G189" s="30" t="s">
        <v>348</v>
      </c>
      <c r="H189" s="32" t="s">
        <v>349</v>
      </c>
      <c r="I189" s="22" t="s">
        <v>27</v>
      </c>
      <c r="J189" s="23">
        <v>10924527</v>
      </c>
      <c r="K189" s="24">
        <v>12563206.049999999</v>
      </c>
      <c r="L189" s="23">
        <v>1638679.0499999989</v>
      </c>
      <c r="M189" s="33" t="s">
        <v>325</v>
      </c>
      <c r="N189" s="30" t="s">
        <v>14</v>
      </c>
      <c r="O189" s="27">
        <v>0</v>
      </c>
      <c r="P189" s="27">
        <v>0</v>
      </c>
      <c r="Q189" s="27">
        <v>0</v>
      </c>
      <c r="R189" s="27">
        <v>0</v>
      </c>
      <c r="S189" s="27">
        <v>0</v>
      </c>
      <c r="T189" s="27">
        <v>128000</v>
      </c>
      <c r="U189" s="27">
        <v>0</v>
      </c>
      <c r="V189" s="27">
        <v>0</v>
      </c>
      <c r="W189" s="27">
        <v>0</v>
      </c>
      <c r="X189" s="27">
        <v>408283.375</v>
      </c>
      <c r="Y189" s="27">
        <v>0</v>
      </c>
      <c r="Z189" s="27">
        <v>0</v>
      </c>
      <c r="AA189" s="27">
        <v>0</v>
      </c>
      <c r="AB189" s="27">
        <v>408283.375</v>
      </c>
      <c r="AC189" s="28">
        <v>944566.75</v>
      </c>
      <c r="AD189" s="27">
        <v>2254550</v>
      </c>
      <c r="AE189" s="27">
        <v>2294151</v>
      </c>
      <c r="AF189" s="27">
        <v>2294151</v>
      </c>
      <c r="AG189" s="27">
        <v>1929543</v>
      </c>
      <c r="AH189" s="27">
        <v>1207565</v>
      </c>
      <c r="AI189" s="28">
        <v>10924526.75</v>
      </c>
      <c r="AJ189" s="27"/>
      <c r="AK189" s="27"/>
      <c r="AL189" s="27"/>
      <c r="AM189" s="27">
        <v>172617.4</v>
      </c>
      <c r="AN189" s="27">
        <v>1111254.9999999998</v>
      </c>
      <c r="AO189" s="27">
        <v>2652411.7647058819</v>
      </c>
      <c r="AP189" s="27">
        <v>2699001.176470588</v>
      </c>
      <c r="AQ189" s="27">
        <v>2699001.176470588</v>
      </c>
      <c r="AR189" s="27">
        <v>2270050.588235294</v>
      </c>
      <c r="AS189" s="27">
        <v>1248047.5999999996</v>
      </c>
      <c r="AT189" s="27">
        <v>12852384.705882352</v>
      </c>
    </row>
    <row r="190" spans="1:46" ht="11.25" customHeight="1" x14ac:dyDescent="0.25">
      <c r="A190" s="18" t="str">
        <f t="shared" si="11"/>
        <v>4.3.3.6._</v>
      </c>
      <c r="B190" s="30">
        <v>4</v>
      </c>
      <c r="C190" s="38" t="s">
        <v>319</v>
      </c>
      <c r="D190" s="32" t="s">
        <v>320</v>
      </c>
      <c r="E190" s="38" t="s">
        <v>337</v>
      </c>
      <c r="F190" s="32" t="s">
        <v>338</v>
      </c>
      <c r="G190" s="30" t="s">
        <v>350</v>
      </c>
      <c r="H190" s="32" t="s">
        <v>351</v>
      </c>
      <c r="I190" s="22" t="s">
        <v>27</v>
      </c>
      <c r="J190" s="23">
        <v>6800000</v>
      </c>
      <c r="K190" s="24">
        <v>7819999.9999999991</v>
      </c>
      <c r="L190" s="23">
        <v>1019999.9999999991</v>
      </c>
      <c r="M190" s="33" t="s">
        <v>325</v>
      </c>
      <c r="N190" s="30" t="s">
        <v>14</v>
      </c>
      <c r="O190" s="27">
        <v>0</v>
      </c>
      <c r="P190" s="27">
        <v>256042.36000000002</v>
      </c>
      <c r="Q190" s="27">
        <v>0</v>
      </c>
      <c r="R190" s="27">
        <v>0</v>
      </c>
      <c r="S190" s="27">
        <v>0</v>
      </c>
      <c r="T190" s="27">
        <v>97923</v>
      </c>
      <c r="U190" s="27">
        <v>0</v>
      </c>
      <c r="V190" s="27">
        <v>0</v>
      </c>
      <c r="W190" s="27">
        <v>190161</v>
      </c>
      <c r="X190" s="27">
        <v>0</v>
      </c>
      <c r="Y190" s="27">
        <v>0</v>
      </c>
      <c r="Z190" s="27">
        <v>257890</v>
      </c>
      <c r="AA190" s="27">
        <v>0</v>
      </c>
      <c r="AB190" s="27">
        <v>0</v>
      </c>
      <c r="AC190" s="28">
        <v>545974</v>
      </c>
      <c r="AD190" s="27">
        <v>1482970</v>
      </c>
      <c r="AE190" s="27">
        <v>1327874</v>
      </c>
      <c r="AF190" s="27">
        <v>2537400</v>
      </c>
      <c r="AG190" s="27">
        <v>649740</v>
      </c>
      <c r="AH190" s="27">
        <v>0</v>
      </c>
      <c r="AI190" s="28">
        <v>6800000.3599999994</v>
      </c>
      <c r="AJ190" s="27"/>
      <c r="AK190" s="27"/>
      <c r="AL190" s="27"/>
      <c r="AM190" s="27">
        <v>394235.39</v>
      </c>
      <c r="AN190" s="27">
        <v>642322.3529411765</v>
      </c>
      <c r="AO190" s="27">
        <v>1744670.5882352942</v>
      </c>
      <c r="AP190" s="27">
        <v>1562204.705882353</v>
      </c>
      <c r="AQ190" s="27">
        <v>2985176.4705882352</v>
      </c>
      <c r="AR190" s="27">
        <v>671390.49235294107</v>
      </c>
      <c r="AS190" s="27">
        <v>0</v>
      </c>
      <c r="AT190" s="27">
        <v>8000000</v>
      </c>
    </row>
    <row r="191" spans="1:46" ht="11.25" customHeight="1" x14ac:dyDescent="0.25">
      <c r="A191" s="18" t="str">
        <f t="shared" si="11"/>
        <v>4.3.3.7._</v>
      </c>
      <c r="B191" s="30">
        <v>4</v>
      </c>
      <c r="C191" s="38" t="s">
        <v>319</v>
      </c>
      <c r="D191" s="32" t="s">
        <v>320</v>
      </c>
      <c r="E191" s="38" t="s">
        <v>337</v>
      </c>
      <c r="F191" s="32" t="s">
        <v>338</v>
      </c>
      <c r="G191" s="30" t="s">
        <v>352</v>
      </c>
      <c r="H191" s="32" t="s">
        <v>353</v>
      </c>
      <c r="I191" s="22" t="s">
        <v>27</v>
      </c>
      <c r="J191" s="23">
        <v>4249999</v>
      </c>
      <c r="K191" s="24">
        <v>4887498.8499999996</v>
      </c>
      <c r="L191" s="23">
        <v>637499.84999999963</v>
      </c>
      <c r="M191" s="33" t="s">
        <v>325</v>
      </c>
      <c r="N191" s="30" t="s">
        <v>14</v>
      </c>
      <c r="O191" s="27">
        <v>0</v>
      </c>
      <c r="P191" s="27">
        <v>0</v>
      </c>
      <c r="Q191" s="27">
        <v>0</v>
      </c>
      <c r="R191" s="27">
        <v>145134</v>
      </c>
      <c r="S191" s="27">
        <v>0</v>
      </c>
      <c r="T191" s="27">
        <v>0</v>
      </c>
      <c r="U191" s="27">
        <v>0</v>
      </c>
      <c r="V191" s="27">
        <v>0</v>
      </c>
      <c r="W191" s="27">
        <v>0</v>
      </c>
      <c r="X191" s="27">
        <v>193299</v>
      </c>
      <c r="Y191" s="27">
        <v>0</v>
      </c>
      <c r="Z191" s="27">
        <v>0</v>
      </c>
      <c r="AA191" s="27">
        <v>0</v>
      </c>
      <c r="AB191" s="27">
        <v>0</v>
      </c>
      <c r="AC191" s="28">
        <v>338433</v>
      </c>
      <c r="AD191" s="27">
        <v>683622</v>
      </c>
      <c r="AE191" s="27">
        <v>1009119</v>
      </c>
      <c r="AF191" s="27">
        <v>997972</v>
      </c>
      <c r="AG191" s="27">
        <v>789375</v>
      </c>
      <c r="AH191" s="27">
        <v>431478</v>
      </c>
      <c r="AI191" s="28">
        <v>4249999</v>
      </c>
      <c r="AJ191" s="27"/>
      <c r="AK191" s="27"/>
      <c r="AL191" s="27"/>
      <c r="AM191" s="27">
        <v>188148.17</v>
      </c>
      <c r="AN191" s="27">
        <v>398156.4705882353</v>
      </c>
      <c r="AO191" s="27">
        <v>804261.17647058831</v>
      </c>
      <c r="AP191" s="27">
        <v>1187198.8235294118</v>
      </c>
      <c r="AQ191" s="27">
        <v>1174084.705882353</v>
      </c>
      <c r="AR191" s="27">
        <v>928676.4705882353</v>
      </c>
      <c r="AS191" s="27">
        <v>319473.00647058897</v>
      </c>
      <c r="AT191" s="27">
        <v>4999998.823529412</v>
      </c>
    </row>
    <row r="192" spans="1:46" ht="11.25" customHeight="1" x14ac:dyDescent="0.25">
      <c r="A192" s="18" t="str">
        <f t="shared" si="11"/>
        <v>4.3.4.1._</v>
      </c>
      <c r="B192" s="30">
        <v>4</v>
      </c>
      <c r="C192" s="38" t="s">
        <v>319</v>
      </c>
      <c r="D192" s="32" t="s">
        <v>320</v>
      </c>
      <c r="E192" s="38" t="s">
        <v>354</v>
      </c>
      <c r="F192" s="32" t="s">
        <v>355</v>
      </c>
      <c r="G192" s="30" t="s">
        <v>356</v>
      </c>
      <c r="H192" s="32" t="s">
        <v>357</v>
      </c>
      <c r="I192" s="22" t="s">
        <v>27</v>
      </c>
      <c r="J192" s="23">
        <v>1700000</v>
      </c>
      <c r="K192" s="24">
        <v>1954999.9999999998</v>
      </c>
      <c r="L192" s="23">
        <v>254999.99999999977</v>
      </c>
      <c r="M192" s="33" t="s">
        <v>325</v>
      </c>
      <c r="N192" s="30" t="s">
        <v>14</v>
      </c>
      <c r="O192" s="27">
        <v>0</v>
      </c>
      <c r="P192" s="27">
        <v>59492.020000000004</v>
      </c>
      <c r="Q192" s="27">
        <v>0</v>
      </c>
      <c r="R192" s="27">
        <v>0</v>
      </c>
      <c r="S192" s="27">
        <v>38816</v>
      </c>
      <c r="T192" s="27">
        <v>0</v>
      </c>
      <c r="U192" s="27">
        <v>0</v>
      </c>
      <c r="V192" s="27">
        <v>0</v>
      </c>
      <c r="W192" s="27">
        <v>31850</v>
      </c>
      <c r="X192" s="27">
        <v>0</v>
      </c>
      <c r="Y192" s="27">
        <v>0</v>
      </c>
      <c r="Z192" s="27">
        <v>122096</v>
      </c>
      <c r="AA192" s="27">
        <v>0</v>
      </c>
      <c r="AB192" s="27">
        <v>40602</v>
      </c>
      <c r="AC192" s="28">
        <v>233364</v>
      </c>
      <c r="AD192" s="27">
        <v>282322</v>
      </c>
      <c r="AE192" s="27">
        <v>188794</v>
      </c>
      <c r="AF192" s="27">
        <v>328480</v>
      </c>
      <c r="AG192" s="27">
        <v>441360</v>
      </c>
      <c r="AH192" s="27">
        <v>166188</v>
      </c>
      <c r="AI192" s="28">
        <v>1700000.02</v>
      </c>
      <c r="AJ192" s="27"/>
      <c r="AK192" s="27"/>
      <c r="AL192" s="27">
        <v>10788.66</v>
      </c>
      <c r="AM192" s="27">
        <v>121336.25</v>
      </c>
      <c r="AN192" s="27">
        <v>274545.8823529412</v>
      </c>
      <c r="AO192" s="27">
        <v>332143.5294117647</v>
      </c>
      <c r="AP192" s="27">
        <v>222110.58823529413</v>
      </c>
      <c r="AQ192" s="27">
        <v>386447.0588235294</v>
      </c>
      <c r="AR192" s="27">
        <v>519247.05882352946</v>
      </c>
      <c r="AS192" s="27">
        <v>133380.97235294129</v>
      </c>
      <c r="AT192" s="27">
        <v>2000000</v>
      </c>
    </row>
    <row r="193" spans="1:46" ht="11.25" customHeight="1" x14ac:dyDescent="0.25">
      <c r="A193" s="18" t="str">
        <f t="shared" si="11"/>
        <v>4.3.4.2.1</v>
      </c>
      <c r="B193" s="30">
        <v>4</v>
      </c>
      <c r="C193" s="38" t="s">
        <v>319</v>
      </c>
      <c r="D193" s="32" t="s">
        <v>320</v>
      </c>
      <c r="E193" s="38" t="s">
        <v>354</v>
      </c>
      <c r="F193" s="32" t="s">
        <v>355</v>
      </c>
      <c r="G193" s="30" t="s">
        <v>358</v>
      </c>
      <c r="H193" s="32" t="s">
        <v>359</v>
      </c>
      <c r="I193" s="22">
        <v>1</v>
      </c>
      <c r="J193" s="23">
        <v>1581568</v>
      </c>
      <c r="K193" s="24">
        <v>1818803.2</v>
      </c>
      <c r="L193" s="23">
        <v>237235.19999999995</v>
      </c>
      <c r="M193" s="33" t="s">
        <v>325</v>
      </c>
      <c r="N193" s="30" t="s">
        <v>14</v>
      </c>
      <c r="O193" s="27">
        <v>0</v>
      </c>
      <c r="P193" s="27">
        <v>0</v>
      </c>
      <c r="Q193" s="27">
        <v>39896</v>
      </c>
      <c r="R193" s="27">
        <v>150000</v>
      </c>
      <c r="S193" s="27">
        <v>64565</v>
      </c>
      <c r="T193" s="27">
        <v>9461</v>
      </c>
      <c r="U193" s="27">
        <v>44084</v>
      </c>
      <c r="V193" s="27">
        <v>9186</v>
      </c>
      <c r="W193" s="27">
        <v>225239</v>
      </c>
      <c r="X193" s="27">
        <v>26278</v>
      </c>
      <c r="Y193" s="27">
        <v>0</v>
      </c>
      <c r="Z193" s="27">
        <v>20492</v>
      </c>
      <c r="AA193" s="27">
        <v>236516</v>
      </c>
      <c r="AB193" s="27">
        <v>0</v>
      </c>
      <c r="AC193" s="28">
        <v>825717</v>
      </c>
      <c r="AD193" s="27">
        <v>390236.96746369638</v>
      </c>
      <c r="AE193" s="27">
        <v>365613.8</v>
      </c>
      <c r="AF193" s="27">
        <v>0</v>
      </c>
      <c r="AG193" s="27">
        <v>0</v>
      </c>
      <c r="AH193" s="27">
        <v>0</v>
      </c>
      <c r="AI193" s="28">
        <v>1581567.7674636964</v>
      </c>
      <c r="AJ193" s="27"/>
      <c r="AK193" s="27"/>
      <c r="AL193" s="27"/>
      <c r="AM193" s="27">
        <v>0</v>
      </c>
      <c r="AN193" s="27">
        <v>971431.76470588241</v>
      </c>
      <c r="AO193" s="27">
        <v>459102.31466317223</v>
      </c>
      <c r="AP193" s="27">
        <v>430133.8823529412</v>
      </c>
      <c r="AQ193" s="27">
        <v>0</v>
      </c>
      <c r="AR193" s="27">
        <v>0</v>
      </c>
      <c r="AS193" s="27">
        <v>0</v>
      </c>
      <c r="AT193" s="27">
        <v>1860667.9617219958</v>
      </c>
    </row>
    <row r="194" spans="1:46" ht="11.25" customHeight="1" x14ac:dyDescent="0.25">
      <c r="A194" s="18" t="str">
        <f t="shared" si="11"/>
        <v>4.3.4.2.2</v>
      </c>
      <c r="B194" s="30">
        <v>4</v>
      </c>
      <c r="C194" s="38" t="s">
        <v>319</v>
      </c>
      <c r="D194" s="32" t="s">
        <v>320</v>
      </c>
      <c r="E194" s="38" t="s">
        <v>354</v>
      </c>
      <c r="F194" s="32" t="s">
        <v>355</v>
      </c>
      <c r="G194" s="30" t="s">
        <v>358</v>
      </c>
      <c r="H194" s="32" t="s">
        <v>359</v>
      </c>
      <c r="I194" s="22">
        <v>2</v>
      </c>
      <c r="J194" s="23">
        <v>1459699</v>
      </c>
      <c r="K194" s="24">
        <v>1678653.8499999999</v>
      </c>
      <c r="L194" s="23">
        <v>218954.84999999986</v>
      </c>
      <c r="M194" s="33" t="s">
        <v>325</v>
      </c>
      <c r="N194" s="30" t="s">
        <v>14</v>
      </c>
      <c r="O194" s="27">
        <v>0</v>
      </c>
      <c r="P194" s="27">
        <v>0</v>
      </c>
      <c r="Q194" s="27">
        <v>0</v>
      </c>
      <c r="R194" s="27">
        <v>0</v>
      </c>
      <c r="S194" s="27">
        <v>0</v>
      </c>
      <c r="T194" s="27">
        <v>0</v>
      </c>
      <c r="U194" s="27">
        <v>0</v>
      </c>
      <c r="V194" s="27">
        <v>0</v>
      </c>
      <c r="W194" s="27">
        <v>0</v>
      </c>
      <c r="X194" s="27">
        <v>0</v>
      </c>
      <c r="Y194" s="27">
        <v>0</v>
      </c>
      <c r="Z194" s="27">
        <v>0</v>
      </c>
      <c r="AA194" s="27">
        <v>0</v>
      </c>
      <c r="AB194" s="27">
        <v>0</v>
      </c>
      <c r="AC194" s="28">
        <v>0</v>
      </c>
      <c r="AD194" s="27">
        <v>254030.45064661623</v>
      </c>
      <c r="AE194" s="27">
        <v>405701.38172740111</v>
      </c>
      <c r="AF194" s="27">
        <v>358149.10332560539</v>
      </c>
      <c r="AG194" s="27">
        <v>352292.09454486059</v>
      </c>
      <c r="AH194" s="27">
        <v>89525.969755516679</v>
      </c>
      <c r="AI194" s="28">
        <v>1459699</v>
      </c>
      <c r="AJ194" s="27"/>
      <c r="AK194" s="27"/>
      <c r="AL194" s="27"/>
      <c r="AM194" s="27">
        <v>0</v>
      </c>
      <c r="AN194" s="27">
        <v>0</v>
      </c>
      <c r="AO194" s="27">
        <v>298859.35370190145</v>
      </c>
      <c r="AP194" s="27">
        <v>477295.74320870719</v>
      </c>
      <c r="AQ194" s="27">
        <v>421351.88626541814</v>
      </c>
      <c r="AR194" s="27">
        <v>414461.28769983602</v>
      </c>
      <c r="AS194" s="27">
        <v>105324.67030060786</v>
      </c>
      <c r="AT194" s="27">
        <v>1717292.9411764708</v>
      </c>
    </row>
    <row r="195" spans="1:46" ht="11.25" customHeight="1" x14ac:dyDescent="0.25">
      <c r="A195" s="18" t="str">
        <f t="shared" si="11"/>
        <v>4.3.4.3._</v>
      </c>
      <c r="B195" s="30">
        <v>4</v>
      </c>
      <c r="C195" s="38" t="s">
        <v>319</v>
      </c>
      <c r="D195" s="32" t="s">
        <v>320</v>
      </c>
      <c r="E195" s="38" t="s">
        <v>354</v>
      </c>
      <c r="F195" s="32" t="s">
        <v>355</v>
      </c>
      <c r="G195" s="30" t="s">
        <v>360</v>
      </c>
      <c r="H195" s="32" t="s">
        <v>361</v>
      </c>
      <c r="I195" s="22" t="s">
        <v>27</v>
      </c>
      <c r="J195" s="23">
        <v>4513381</v>
      </c>
      <c r="K195" s="24">
        <v>5190388.1499999994</v>
      </c>
      <c r="L195" s="23">
        <v>677007.14999999944</v>
      </c>
      <c r="M195" s="33" t="s">
        <v>325</v>
      </c>
      <c r="N195" s="30" t="s">
        <v>14</v>
      </c>
      <c r="O195" s="27">
        <v>0</v>
      </c>
      <c r="P195" s="27">
        <v>105406.54999999999</v>
      </c>
      <c r="Q195" s="27">
        <v>0</v>
      </c>
      <c r="R195" s="27">
        <v>0</v>
      </c>
      <c r="S195" s="27">
        <v>0</v>
      </c>
      <c r="T195" s="27">
        <v>0</v>
      </c>
      <c r="U195" s="27">
        <v>0</v>
      </c>
      <c r="V195" s="27">
        <v>81942</v>
      </c>
      <c r="W195" s="27">
        <v>0</v>
      </c>
      <c r="X195" s="27">
        <v>0</v>
      </c>
      <c r="Y195" s="27">
        <v>0</v>
      </c>
      <c r="Z195" s="27">
        <v>102127</v>
      </c>
      <c r="AA195" s="27">
        <v>0</v>
      </c>
      <c r="AB195" s="27">
        <v>0</v>
      </c>
      <c r="AC195" s="28">
        <v>184069</v>
      </c>
      <c r="AD195" s="27">
        <v>417372</v>
      </c>
      <c r="AE195" s="27">
        <v>598765</v>
      </c>
      <c r="AF195" s="27">
        <v>1234901</v>
      </c>
      <c r="AG195" s="27">
        <v>1460121</v>
      </c>
      <c r="AH195" s="27">
        <v>512746</v>
      </c>
      <c r="AI195" s="28">
        <v>4513380.55</v>
      </c>
      <c r="AJ195" s="27"/>
      <c r="AK195" s="27"/>
      <c r="AL195" s="27"/>
      <c r="AM195" s="27">
        <v>193950.49</v>
      </c>
      <c r="AN195" s="27">
        <v>216551.76470588235</v>
      </c>
      <c r="AO195" s="27">
        <v>491025.8823529412</v>
      </c>
      <c r="AP195" s="27">
        <v>704429.4117647059</v>
      </c>
      <c r="AQ195" s="27">
        <v>1452824.705882353</v>
      </c>
      <c r="AR195" s="27">
        <v>1717789.411764706</v>
      </c>
      <c r="AS195" s="27">
        <v>533288.33352941088</v>
      </c>
      <c r="AT195" s="27">
        <v>5309860</v>
      </c>
    </row>
    <row r="196" spans="1:46" ht="11.25" customHeight="1" x14ac:dyDescent="0.25">
      <c r="A196" s="18" t="str">
        <f t="shared" si="11"/>
        <v>4.3.4.3.2</v>
      </c>
      <c r="B196" s="30">
        <v>4</v>
      </c>
      <c r="C196" s="38" t="s">
        <v>319</v>
      </c>
      <c r="D196" s="32" t="s">
        <v>320</v>
      </c>
      <c r="E196" s="38" t="s">
        <v>354</v>
      </c>
      <c r="F196" s="32" t="s">
        <v>355</v>
      </c>
      <c r="G196" s="30" t="s">
        <v>360</v>
      </c>
      <c r="H196" s="32" t="s">
        <v>361</v>
      </c>
      <c r="I196" s="22">
        <v>2</v>
      </c>
      <c r="J196" s="23">
        <v>0</v>
      </c>
      <c r="K196" s="24">
        <v>0</v>
      </c>
      <c r="L196" s="23">
        <v>0</v>
      </c>
      <c r="M196" s="33" t="s">
        <v>325</v>
      </c>
      <c r="N196" s="30" t="s">
        <v>14</v>
      </c>
      <c r="O196" s="27">
        <v>0</v>
      </c>
      <c r="P196" s="27">
        <v>0</v>
      </c>
      <c r="Q196" s="27">
        <v>0</v>
      </c>
      <c r="R196" s="27">
        <v>0</v>
      </c>
      <c r="S196" s="27">
        <v>0</v>
      </c>
      <c r="T196" s="27">
        <v>0</v>
      </c>
      <c r="U196" s="27">
        <v>0</v>
      </c>
      <c r="V196" s="27">
        <v>0</v>
      </c>
      <c r="W196" s="27">
        <v>0</v>
      </c>
      <c r="X196" s="27">
        <v>0</v>
      </c>
      <c r="Y196" s="27">
        <v>0</v>
      </c>
      <c r="Z196" s="27">
        <v>0</v>
      </c>
      <c r="AA196" s="27">
        <v>0</v>
      </c>
      <c r="AB196" s="27">
        <v>0</v>
      </c>
      <c r="AC196" s="28">
        <v>0</v>
      </c>
      <c r="AD196" s="27">
        <v>0</v>
      </c>
      <c r="AE196" s="27">
        <v>0</v>
      </c>
      <c r="AF196" s="27">
        <v>0</v>
      </c>
      <c r="AG196" s="27">
        <v>0</v>
      </c>
      <c r="AH196" s="27">
        <v>0</v>
      </c>
      <c r="AI196" s="28">
        <v>0</v>
      </c>
      <c r="AJ196" s="27"/>
      <c r="AK196" s="27"/>
      <c r="AL196" s="27"/>
      <c r="AM196" s="27">
        <v>0</v>
      </c>
      <c r="AN196" s="27">
        <v>0</v>
      </c>
      <c r="AO196" s="27">
        <v>0</v>
      </c>
      <c r="AP196" s="27">
        <v>0</v>
      </c>
      <c r="AQ196" s="27">
        <v>0</v>
      </c>
      <c r="AR196" s="27">
        <v>0</v>
      </c>
      <c r="AS196" s="27">
        <v>0</v>
      </c>
      <c r="AT196" s="27">
        <v>0</v>
      </c>
    </row>
    <row r="197" spans="1:46" ht="11.25" customHeight="1" x14ac:dyDescent="0.25">
      <c r="A197" s="18" t="str">
        <f t="shared" si="11"/>
        <v>4.3.4.4._</v>
      </c>
      <c r="B197" s="30">
        <v>4</v>
      </c>
      <c r="C197" s="38" t="s">
        <v>319</v>
      </c>
      <c r="D197" s="32" t="s">
        <v>320</v>
      </c>
      <c r="E197" s="38" t="s">
        <v>354</v>
      </c>
      <c r="F197" s="32" t="s">
        <v>355</v>
      </c>
      <c r="G197" s="22" t="s">
        <v>362</v>
      </c>
      <c r="H197" s="32" t="s">
        <v>363</v>
      </c>
      <c r="I197" s="22" t="s">
        <v>27</v>
      </c>
      <c r="J197" s="23">
        <v>1448713</v>
      </c>
      <c r="K197" s="24">
        <v>1666019.95</v>
      </c>
      <c r="L197" s="23">
        <v>217306.94999999995</v>
      </c>
      <c r="M197" s="37" t="s">
        <v>84</v>
      </c>
      <c r="N197" s="30" t="s">
        <v>14</v>
      </c>
      <c r="O197" s="27">
        <v>0</v>
      </c>
      <c r="P197" s="27">
        <v>157263.37</v>
      </c>
      <c r="Q197" s="27">
        <v>25559</v>
      </c>
      <c r="R197" s="27">
        <v>13428</v>
      </c>
      <c r="S197" s="27">
        <v>40954</v>
      </c>
      <c r="T197" s="27">
        <v>0</v>
      </c>
      <c r="U197" s="27">
        <v>40482</v>
      </c>
      <c r="V197" s="27">
        <v>38904</v>
      </c>
      <c r="W197" s="27">
        <v>0</v>
      </c>
      <c r="X197" s="27">
        <v>56186</v>
      </c>
      <c r="Y197" s="27">
        <v>31962</v>
      </c>
      <c r="Z197" s="27">
        <v>0</v>
      </c>
      <c r="AA197" s="27">
        <v>38787</v>
      </c>
      <c r="AB197" s="27">
        <v>34169</v>
      </c>
      <c r="AC197" s="28">
        <v>320431</v>
      </c>
      <c r="AD197" s="27">
        <v>261090</v>
      </c>
      <c r="AE197" s="27">
        <v>428058</v>
      </c>
      <c r="AF197" s="27">
        <v>281871</v>
      </c>
      <c r="AG197" s="27">
        <v>0</v>
      </c>
      <c r="AH197" s="27">
        <v>0</v>
      </c>
      <c r="AI197" s="28">
        <v>1448713.37</v>
      </c>
      <c r="AJ197" s="27"/>
      <c r="AK197" s="27"/>
      <c r="AL197" s="27"/>
      <c r="AM197" s="27">
        <v>185015.72999999998</v>
      </c>
      <c r="AN197" s="27">
        <v>376780.37627225003</v>
      </c>
      <c r="AO197" s="27">
        <v>307003.9679086036</v>
      </c>
      <c r="AP197" s="27">
        <v>503334.11656907975</v>
      </c>
      <c r="AQ197" s="27">
        <v>331342.15595341357</v>
      </c>
      <c r="AR197" s="27">
        <v>0</v>
      </c>
      <c r="AS197" s="27">
        <v>0</v>
      </c>
      <c r="AT197" s="27">
        <v>1703476.3467033468</v>
      </c>
    </row>
    <row r="198" spans="1:46" ht="11.25" customHeight="1" x14ac:dyDescent="0.25">
      <c r="A198" s="18" t="str">
        <f t="shared" si="11"/>
        <v>4.3.4.5._</v>
      </c>
      <c r="B198" s="30">
        <v>4</v>
      </c>
      <c r="C198" s="38" t="s">
        <v>319</v>
      </c>
      <c r="D198" s="32" t="s">
        <v>320</v>
      </c>
      <c r="E198" s="38" t="s">
        <v>354</v>
      </c>
      <c r="F198" s="32" t="s">
        <v>355</v>
      </c>
      <c r="G198" s="22" t="s">
        <v>364</v>
      </c>
      <c r="H198" s="32" t="s">
        <v>365</v>
      </c>
      <c r="I198" s="22" t="s">
        <v>27</v>
      </c>
      <c r="J198" s="23">
        <v>1479000</v>
      </c>
      <c r="K198" s="24">
        <v>1700849.9999999998</v>
      </c>
      <c r="L198" s="23">
        <v>221849.99999999977</v>
      </c>
      <c r="M198" s="37" t="s">
        <v>84</v>
      </c>
      <c r="N198" s="30" t="s">
        <v>14</v>
      </c>
      <c r="O198" s="27">
        <v>0</v>
      </c>
      <c r="P198" s="27">
        <v>4629.55</v>
      </c>
      <c r="Q198" s="27">
        <v>0</v>
      </c>
      <c r="R198" s="27">
        <v>1360</v>
      </c>
      <c r="S198" s="27">
        <v>0</v>
      </c>
      <c r="T198" s="27">
        <v>0</v>
      </c>
      <c r="U198" s="27">
        <v>0</v>
      </c>
      <c r="V198" s="27">
        <v>0</v>
      </c>
      <c r="W198" s="27">
        <v>0</v>
      </c>
      <c r="X198" s="27">
        <v>185794</v>
      </c>
      <c r="Y198" s="27">
        <v>0</v>
      </c>
      <c r="Z198" s="27">
        <v>0</v>
      </c>
      <c r="AA198" s="27">
        <v>0</v>
      </c>
      <c r="AB198" s="27">
        <v>0</v>
      </c>
      <c r="AC198" s="28">
        <v>187154</v>
      </c>
      <c r="AD198" s="27">
        <v>222635</v>
      </c>
      <c r="AE198" s="27">
        <v>279353</v>
      </c>
      <c r="AF198" s="27">
        <v>411261</v>
      </c>
      <c r="AG198" s="27">
        <v>373967</v>
      </c>
      <c r="AH198" s="27">
        <v>0</v>
      </c>
      <c r="AI198" s="28">
        <v>1478999.55</v>
      </c>
      <c r="AJ198" s="27"/>
      <c r="AK198" s="27"/>
      <c r="AL198" s="27"/>
      <c r="AM198" s="27">
        <v>160372.86999999994</v>
      </c>
      <c r="AN198" s="27">
        <v>220181.17647058825</v>
      </c>
      <c r="AO198" s="27">
        <v>261923.52941176473</v>
      </c>
      <c r="AP198" s="27">
        <v>328650.58823529416</v>
      </c>
      <c r="AQ198" s="27">
        <v>483836.4705882353</v>
      </c>
      <c r="AR198" s="27">
        <v>285035.36529411748</v>
      </c>
      <c r="AS198" s="27">
        <v>0</v>
      </c>
      <c r="AT198" s="27">
        <v>1740000</v>
      </c>
    </row>
    <row r="199" spans="1:46" ht="11.25" customHeight="1" x14ac:dyDescent="0.25">
      <c r="A199" s="18" t="str">
        <f t="shared" si="11"/>
        <v>4.3.4.6._</v>
      </c>
      <c r="B199" s="30">
        <v>4</v>
      </c>
      <c r="C199" s="38" t="s">
        <v>319</v>
      </c>
      <c r="D199" s="32" t="s">
        <v>320</v>
      </c>
      <c r="E199" s="38" t="s">
        <v>354</v>
      </c>
      <c r="F199" s="32" t="s">
        <v>355</v>
      </c>
      <c r="G199" s="22" t="s">
        <v>366</v>
      </c>
      <c r="H199" s="32" t="s">
        <v>367</v>
      </c>
      <c r="I199" s="22" t="s">
        <v>27</v>
      </c>
      <c r="J199" s="23">
        <v>2808499</v>
      </c>
      <c r="K199" s="24">
        <v>3229773.8499999996</v>
      </c>
      <c r="L199" s="23">
        <v>421274.84999999963</v>
      </c>
      <c r="M199" s="37" t="s">
        <v>368</v>
      </c>
      <c r="N199" s="30" t="s">
        <v>14</v>
      </c>
      <c r="O199" s="27">
        <v>0</v>
      </c>
      <c r="P199" s="27">
        <v>149087.85</v>
      </c>
      <c r="Q199" s="27">
        <v>0</v>
      </c>
      <c r="R199" s="27">
        <v>0</v>
      </c>
      <c r="S199" s="27">
        <v>173443</v>
      </c>
      <c r="T199" s="27">
        <v>0</v>
      </c>
      <c r="U199" s="27">
        <v>0</v>
      </c>
      <c r="V199" s="27">
        <v>0</v>
      </c>
      <c r="W199" s="27">
        <v>0</v>
      </c>
      <c r="X199" s="27">
        <v>0</v>
      </c>
      <c r="Y199" s="27">
        <v>231209</v>
      </c>
      <c r="Z199" s="27">
        <v>0</v>
      </c>
      <c r="AA199" s="27">
        <v>0</v>
      </c>
      <c r="AB199" s="27">
        <v>0</v>
      </c>
      <c r="AC199" s="28">
        <v>404652</v>
      </c>
      <c r="AD199" s="27">
        <v>615431</v>
      </c>
      <c r="AE199" s="27">
        <v>868753</v>
      </c>
      <c r="AF199" s="27">
        <v>770575</v>
      </c>
      <c r="AG199" s="27">
        <v>0</v>
      </c>
      <c r="AH199" s="27">
        <v>0</v>
      </c>
      <c r="AI199" s="28">
        <v>2808498.85</v>
      </c>
      <c r="AJ199" s="27"/>
      <c r="AK199" s="27"/>
      <c r="AL199" s="27"/>
      <c r="AM199" s="27">
        <v>434159.31000000023</v>
      </c>
      <c r="AN199" s="27">
        <v>473617.66742008796</v>
      </c>
      <c r="AO199" s="27">
        <v>720320.16319704871</v>
      </c>
      <c r="AP199" s="27">
        <v>1016816.3494167919</v>
      </c>
      <c r="AQ199" s="27">
        <v>642243.73477071756</v>
      </c>
      <c r="AR199" s="27">
        <v>0</v>
      </c>
      <c r="AS199" s="27">
        <v>0</v>
      </c>
      <c r="AT199" s="27">
        <v>3287157.2248046463</v>
      </c>
    </row>
    <row r="200" spans="1:46" ht="11.25" customHeight="1" x14ac:dyDescent="0.25">
      <c r="A200" s="18" t="str">
        <f t="shared" si="11"/>
        <v>4.3.4.7._</v>
      </c>
      <c r="B200" s="30">
        <v>4</v>
      </c>
      <c r="C200" s="38" t="s">
        <v>319</v>
      </c>
      <c r="D200" s="32" t="s">
        <v>320</v>
      </c>
      <c r="E200" s="38" t="s">
        <v>354</v>
      </c>
      <c r="F200" s="32" t="s">
        <v>355</v>
      </c>
      <c r="G200" s="22" t="s">
        <v>369</v>
      </c>
      <c r="H200" s="32" t="s">
        <v>370</v>
      </c>
      <c r="I200" s="22" t="s">
        <v>27</v>
      </c>
      <c r="J200" s="23">
        <v>2808500</v>
      </c>
      <c r="K200" s="24">
        <v>3229774.9999999995</v>
      </c>
      <c r="L200" s="23">
        <v>421274.99999999953</v>
      </c>
      <c r="M200" s="37" t="s">
        <v>368</v>
      </c>
      <c r="N200" s="30" t="s">
        <v>14</v>
      </c>
      <c r="O200" s="27">
        <v>0</v>
      </c>
      <c r="P200" s="27">
        <v>41072.769999999997</v>
      </c>
      <c r="Q200" s="27">
        <v>0</v>
      </c>
      <c r="R200" s="27">
        <v>0</v>
      </c>
      <c r="S200" s="27">
        <v>101026</v>
      </c>
      <c r="T200" s="27">
        <v>0</v>
      </c>
      <c r="U200" s="27">
        <v>0</v>
      </c>
      <c r="V200" s="27">
        <v>0</v>
      </c>
      <c r="W200" s="27">
        <v>0</v>
      </c>
      <c r="X200" s="27">
        <v>0</v>
      </c>
      <c r="Y200" s="27">
        <v>218122</v>
      </c>
      <c r="Z200" s="27">
        <v>0</v>
      </c>
      <c r="AA200" s="27">
        <v>74651</v>
      </c>
      <c r="AB200" s="27">
        <v>0</v>
      </c>
      <c r="AC200" s="28">
        <v>393799</v>
      </c>
      <c r="AD200" s="27">
        <v>424462</v>
      </c>
      <c r="AE200" s="27">
        <v>652838.66666666663</v>
      </c>
      <c r="AF200" s="27">
        <v>609586.66666666663</v>
      </c>
      <c r="AG200" s="27">
        <v>686740.66666666663</v>
      </c>
      <c r="AH200" s="27">
        <v>0</v>
      </c>
      <c r="AI200" s="28">
        <v>2808499.7699999996</v>
      </c>
      <c r="AJ200" s="27"/>
      <c r="AK200" s="27"/>
      <c r="AL200" s="27"/>
      <c r="AM200" s="27">
        <v>199028.57</v>
      </c>
      <c r="AN200" s="27">
        <v>461469.10105631576</v>
      </c>
      <c r="AO200" s="27">
        <v>497401.20612943632</v>
      </c>
      <c r="AP200" s="27">
        <v>765021.93413764494</v>
      </c>
      <c r="AQ200" s="27">
        <v>714337.54550565814</v>
      </c>
      <c r="AR200" s="27">
        <v>653852.00738381175</v>
      </c>
      <c r="AS200" s="27">
        <v>0</v>
      </c>
      <c r="AT200" s="27">
        <v>3291110.3642128669</v>
      </c>
    </row>
    <row r="201" spans="1:46" ht="11.25" customHeight="1" x14ac:dyDescent="0.25">
      <c r="A201" s="18" t="str">
        <f t="shared" si="11"/>
        <v>4.3.4.8._</v>
      </c>
      <c r="B201" s="30">
        <v>4</v>
      </c>
      <c r="C201" s="38" t="s">
        <v>319</v>
      </c>
      <c r="D201" s="32" t="s">
        <v>320</v>
      </c>
      <c r="E201" s="38" t="s">
        <v>354</v>
      </c>
      <c r="F201" s="32" t="s">
        <v>355</v>
      </c>
      <c r="G201" s="22" t="s">
        <v>371</v>
      </c>
      <c r="H201" s="32" t="s">
        <v>372</v>
      </c>
      <c r="I201" s="22" t="s">
        <v>27</v>
      </c>
      <c r="J201" s="23">
        <v>2174289</v>
      </c>
      <c r="K201" s="24">
        <v>2500432.3499999996</v>
      </c>
      <c r="L201" s="23">
        <v>326143.34999999963</v>
      </c>
      <c r="M201" s="33" t="s">
        <v>307</v>
      </c>
      <c r="N201" s="30" t="s">
        <v>14</v>
      </c>
      <c r="O201" s="27">
        <v>0</v>
      </c>
      <c r="P201" s="27">
        <v>164557.43000000002</v>
      </c>
      <c r="Q201" s="27">
        <v>0</v>
      </c>
      <c r="R201" s="27">
        <v>0</v>
      </c>
      <c r="S201" s="27">
        <v>44057</v>
      </c>
      <c r="T201" s="27">
        <v>0</v>
      </c>
      <c r="U201" s="27">
        <v>0</v>
      </c>
      <c r="V201" s="27">
        <v>44504</v>
      </c>
      <c r="W201" s="27">
        <v>0</v>
      </c>
      <c r="X201" s="27">
        <v>0</v>
      </c>
      <c r="Y201" s="27">
        <v>44504</v>
      </c>
      <c r="Z201" s="27">
        <v>0</v>
      </c>
      <c r="AA201" s="27">
        <v>0</v>
      </c>
      <c r="AB201" s="27">
        <v>44504</v>
      </c>
      <c r="AC201" s="28">
        <v>177569</v>
      </c>
      <c r="AD201" s="27">
        <v>322654</v>
      </c>
      <c r="AE201" s="27">
        <v>409448.5</v>
      </c>
      <c r="AF201" s="27">
        <v>416457.5</v>
      </c>
      <c r="AG201" s="27">
        <v>419426.5</v>
      </c>
      <c r="AH201" s="27">
        <v>264176.5</v>
      </c>
      <c r="AI201" s="28">
        <v>2174289.4300000002</v>
      </c>
      <c r="AJ201" s="27"/>
      <c r="AK201" s="27"/>
      <c r="AL201" s="27">
        <v>13590.65</v>
      </c>
      <c r="AM201" s="27">
        <v>247669.87</v>
      </c>
      <c r="AN201" s="27">
        <v>208830.51952790286</v>
      </c>
      <c r="AO201" s="27">
        <v>379458.1399216979</v>
      </c>
      <c r="AP201" s="27">
        <v>481533.05461494141</v>
      </c>
      <c r="AQ201" s="27">
        <v>489776.00868559041</v>
      </c>
      <c r="AR201" s="27">
        <v>493267.70944686263</v>
      </c>
      <c r="AS201" s="27">
        <v>310685.51234766783</v>
      </c>
      <c r="AT201" s="27">
        <v>2624811.4645446599</v>
      </c>
    </row>
    <row r="202" spans="1:46" ht="11.25" customHeight="1" x14ac:dyDescent="0.25">
      <c r="A202" s="18" t="str">
        <f t="shared" si="11"/>
        <v>4.3.4.9._</v>
      </c>
      <c r="B202" s="30">
        <v>4</v>
      </c>
      <c r="C202" s="38" t="s">
        <v>319</v>
      </c>
      <c r="D202" s="32" t="s">
        <v>320</v>
      </c>
      <c r="E202" s="38" t="s">
        <v>354</v>
      </c>
      <c r="F202" s="32" t="s">
        <v>355</v>
      </c>
      <c r="G202" s="22" t="s">
        <v>373</v>
      </c>
      <c r="H202" s="32" t="s">
        <v>374</v>
      </c>
      <c r="I202" s="22" t="s">
        <v>27</v>
      </c>
      <c r="J202" s="23">
        <v>3623815</v>
      </c>
      <c r="K202" s="24">
        <v>4167387.2499999995</v>
      </c>
      <c r="L202" s="23">
        <v>543572.24999999953</v>
      </c>
      <c r="M202" s="37" t="s">
        <v>307</v>
      </c>
      <c r="N202" s="30" t="s">
        <v>14</v>
      </c>
      <c r="O202" s="27">
        <v>0</v>
      </c>
      <c r="P202" s="27">
        <v>0</v>
      </c>
      <c r="Q202" s="27">
        <v>0</v>
      </c>
      <c r="R202" s="27">
        <v>0</v>
      </c>
      <c r="S202" s="27">
        <v>0</v>
      </c>
      <c r="T202" s="27">
        <v>0</v>
      </c>
      <c r="U202" s="27">
        <v>0</v>
      </c>
      <c r="V202" s="27">
        <v>0</v>
      </c>
      <c r="W202" s="27">
        <v>0</v>
      </c>
      <c r="X202" s="27">
        <v>0</v>
      </c>
      <c r="Y202" s="27">
        <v>36326</v>
      </c>
      <c r="Z202" s="27">
        <v>0</v>
      </c>
      <c r="AA202" s="27">
        <v>0</v>
      </c>
      <c r="AB202" s="27">
        <v>0</v>
      </c>
      <c r="AC202" s="28">
        <v>36326</v>
      </c>
      <c r="AD202" s="27">
        <v>383075</v>
      </c>
      <c r="AE202" s="27">
        <v>1027027</v>
      </c>
      <c r="AF202" s="27">
        <v>885040</v>
      </c>
      <c r="AG202" s="27">
        <v>677162</v>
      </c>
      <c r="AH202" s="27">
        <v>615185</v>
      </c>
      <c r="AI202" s="28">
        <v>3623815</v>
      </c>
      <c r="AJ202" s="27"/>
      <c r="AK202" s="27"/>
      <c r="AL202" s="27"/>
      <c r="AM202" s="27">
        <v>0</v>
      </c>
      <c r="AN202" s="27">
        <v>42694.601187182489</v>
      </c>
      <c r="AO202" s="27">
        <v>450234.93777954997</v>
      </c>
      <c r="AP202" s="27">
        <v>1207083.3059920848</v>
      </c>
      <c r="AQ202" s="27">
        <v>1040203.4310054504</v>
      </c>
      <c r="AR202" s="27">
        <v>795880.67855296121</v>
      </c>
      <c r="AS202" s="27">
        <v>723037.99568729999</v>
      </c>
      <c r="AT202" s="27">
        <v>4259134.9502045289</v>
      </c>
    </row>
    <row r="203" spans="1:46" ht="11.25" customHeight="1" x14ac:dyDescent="0.25">
      <c r="A203" s="18" t="str">
        <f t="shared" si="11"/>
        <v>4.3.5.1.1</v>
      </c>
      <c r="B203" s="30">
        <v>4</v>
      </c>
      <c r="C203" s="38" t="s">
        <v>319</v>
      </c>
      <c r="D203" s="32" t="s">
        <v>320</v>
      </c>
      <c r="E203" s="38" t="s">
        <v>375</v>
      </c>
      <c r="F203" s="32" t="s">
        <v>376</v>
      </c>
      <c r="G203" s="30" t="s">
        <v>377</v>
      </c>
      <c r="H203" s="32" t="s">
        <v>378</v>
      </c>
      <c r="I203" s="22">
        <v>1</v>
      </c>
      <c r="J203" s="23">
        <v>28765851</v>
      </c>
      <c r="K203" s="24">
        <v>33080728.649999999</v>
      </c>
      <c r="L203" s="23">
        <v>4314877.6499999985</v>
      </c>
      <c r="M203" s="33" t="s">
        <v>325</v>
      </c>
      <c r="N203" s="30" t="s">
        <v>14</v>
      </c>
      <c r="O203" s="27">
        <v>0</v>
      </c>
      <c r="P203" s="27">
        <v>0</v>
      </c>
      <c r="Q203" s="27">
        <v>0</v>
      </c>
      <c r="R203" s="27">
        <v>407386.07666666666</v>
      </c>
      <c r="S203" s="27">
        <v>57488</v>
      </c>
      <c r="T203" s="27">
        <v>11794</v>
      </c>
      <c r="U203" s="27">
        <v>52500</v>
      </c>
      <c r="V203" s="27">
        <v>680233.07666666666</v>
      </c>
      <c r="W203" s="27">
        <v>16717</v>
      </c>
      <c r="X203" s="27">
        <v>0</v>
      </c>
      <c r="Y203" s="27">
        <v>75000</v>
      </c>
      <c r="Z203" s="27">
        <v>438922.07666666666</v>
      </c>
      <c r="AA203" s="27">
        <v>51093</v>
      </c>
      <c r="AB203" s="27">
        <v>333371</v>
      </c>
      <c r="AC203" s="28">
        <v>2124504.23</v>
      </c>
      <c r="AD203" s="27">
        <v>6820273</v>
      </c>
      <c r="AE203" s="27">
        <v>7622322</v>
      </c>
      <c r="AF203" s="27">
        <v>6086393</v>
      </c>
      <c r="AG203" s="27">
        <v>2548901</v>
      </c>
      <c r="AH203" s="27">
        <v>3563458</v>
      </c>
      <c r="AI203" s="28">
        <v>28765851.23</v>
      </c>
      <c r="AJ203" s="27"/>
      <c r="AK203" s="27"/>
      <c r="AL203" s="27"/>
      <c r="AM203" s="27">
        <v>0</v>
      </c>
      <c r="AN203" s="27">
        <v>2124504.2299999995</v>
      </c>
      <c r="AO203" s="27">
        <v>6820272.9999999991</v>
      </c>
      <c r="AP203" s="27">
        <v>7622321.9999999991</v>
      </c>
      <c r="AQ203" s="27">
        <v>6086392.9999999991</v>
      </c>
      <c r="AR203" s="27">
        <v>2548900.9999999995</v>
      </c>
      <c r="AS203" s="27">
        <v>3563457.7699999996</v>
      </c>
      <c r="AT203" s="27">
        <v>28765850.999999996</v>
      </c>
    </row>
    <row r="204" spans="1:46" ht="11.25" customHeight="1" x14ac:dyDescent="0.25">
      <c r="A204" s="18" t="str">
        <f t="shared" si="11"/>
        <v>4.3.5.1.2</v>
      </c>
      <c r="B204" s="30">
        <v>4</v>
      </c>
      <c r="C204" s="38" t="s">
        <v>319</v>
      </c>
      <c r="D204" s="32" t="s">
        <v>320</v>
      </c>
      <c r="E204" s="38" t="s">
        <v>375</v>
      </c>
      <c r="F204" s="32" t="s">
        <v>376</v>
      </c>
      <c r="G204" s="30" t="s">
        <v>377</v>
      </c>
      <c r="H204" s="32" t="s">
        <v>378</v>
      </c>
      <c r="I204" s="22">
        <v>2</v>
      </c>
      <c r="J204" s="23">
        <v>13430158</v>
      </c>
      <c r="K204" s="24">
        <v>15444681.699999999</v>
      </c>
      <c r="L204" s="23">
        <v>2014523.6999999993</v>
      </c>
      <c r="M204" s="33" t="s">
        <v>325</v>
      </c>
      <c r="N204" s="30" t="s">
        <v>14</v>
      </c>
      <c r="O204" s="27">
        <v>0</v>
      </c>
      <c r="P204" s="27">
        <v>0</v>
      </c>
      <c r="Q204" s="27">
        <v>0</v>
      </c>
      <c r="R204" s="27">
        <v>0</v>
      </c>
      <c r="S204" s="27">
        <v>0</v>
      </c>
      <c r="T204" s="27">
        <v>0</v>
      </c>
      <c r="U204" s="27">
        <v>0</v>
      </c>
      <c r="V204" s="27">
        <v>0</v>
      </c>
      <c r="W204" s="27">
        <v>479404</v>
      </c>
      <c r="X204" s="27">
        <v>0</v>
      </c>
      <c r="Y204" s="27">
        <v>205459</v>
      </c>
      <c r="Z204" s="27">
        <v>0</v>
      </c>
      <c r="AA204" s="27">
        <v>0</v>
      </c>
      <c r="AB204" s="27">
        <v>76096</v>
      </c>
      <c r="AC204" s="28">
        <v>760959</v>
      </c>
      <c r="AD204" s="27">
        <v>2169847</v>
      </c>
      <c r="AE204" s="27">
        <v>2535107</v>
      </c>
      <c r="AF204" s="27">
        <v>739245</v>
      </c>
      <c r="AG204" s="27">
        <v>0</v>
      </c>
      <c r="AH204" s="27">
        <v>0</v>
      </c>
      <c r="AI204" s="28">
        <v>6205158</v>
      </c>
      <c r="AJ204" s="27"/>
      <c r="AK204" s="27"/>
      <c r="AL204" s="27"/>
      <c r="AM204" s="27">
        <v>0</v>
      </c>
      <c r="AN204" s="27">
        <v>760959</v>
      </c>
      <c r="AO204" s="27">
        <v>2169847</v>
      </c>
      <c r="AP204" s="27">
        <v>2535107</v>
      </c>
      <c r="AQ204" s="27">
        <v>739245</v>
      </c>
      <c r="AR204" s="27">
        <v>0</v>
      </c>
      <c r="AS204" s="27">
        <v>0</v>
      </c>
      <c r="AT204" s="27">
        <v>6205158</v>
      </c>
    </row>
    <row r="205" spans="1:46" ht="11.25" customHeight="1" x14ac:dyDescent="0.25">
      <c r="A205" s="18" t="str">
        <f t="shared" si="11"/>
        <v>4.3.5.1.3</v>
      </c>
      <c r="B205" s="30">
        <v>4</v>
      </c>
      <c r="C205" s="38" t="s">
        <v>319</v>
      </c>
      <c r="D205" s="32" t="s">
        <v>320</v>
      </c>
      <c r="E205" s="38" t="s">
        <v>375</v>
      </c>
      <c r="F205" s="32" t="s">
        <v>376</v>
      </c>
      <c r="G205" s="30" t="s">
        <v>377</v>
      </c>
      <c r="H205" s="32" t="s">
        <v>378</v>
      </c>
      <c r="I205" s="22">
        <v>3</v>
      </c>
      <c r="J205" s="23">
        <v>1579425</v>
      </c>
      <c r="K205" s="24">
        <v>1816338.7499999998</v>
      </c>
      <c r="L205" s="23">
        <v>236913.74999999977</v>
      </c>
      <c r="M205" s="33" t="s">
        <v>325</v>
      </c>
      <c r="N205" s="30" t="s">
        <v>14</v>
      </c>
      <c r="O205" s="27">
        <v>0</v>
      </c>
      <c r="P205" s="27">
        <v>0</v>
      </c>
      <c r="Q205" s="27">
        <v>0</v>
      </c>
      <c r="R205" s="27">
        <v>0</v>
      </c>
      <c r="S205" s="27">
        <v>0</v>
      </c>
      <c r="T205" s="27">
        <v>0</v>
      </c>
      <c r="U205" s="27">
        <v>0</v>
      </c>
      <c r="V205" s="27">
        <v>0</v>
      </c>
      <c r="W205" s="27">
        <v>0</v>
      </c>
      <c r="X205" s="27">
        <v>0</v>
      </c>
      <c r="Y205" s="27">
        <v>0</v>
      </c>
      <c r="Z205" s="27">
        <v>0</v>
      </c>
      <c r="AA205" s="27">
        <v>0</v>
      </c>
      <c r="AB205" s="27">
        <v>0</v>
      </c>
      <c r="AC205" s="28">
        <v>0</v>
      </c>
      <c r="AD205" s="27">
        <v>0</v>
      </c>
      <c r="AE205" s="27">
        <v>99060.25</v>
      </c>
      <c r="AF205" s="27">
        <v>648396.25</v>
      </c>
      <c r="AG205" s="27">
        <v>690652.25</v>
      </c>
      <c r="AH205" s="27">
        <v>141316.25</v>
      </c>
      <c r="AI205" s="28">
        <v>1579425</v>
      </c>
      <c r="AJ205" s="27"/>
      <c r="AK205" s="27"/>
      <c r="AL205" s="27"/>
      <c r="AM205" s="27">
        <v>0</v>
      </c>
      <c r="AN205" s="27">
        <v>0</v>
      </c>
      <c r="AO205" s="27">
        <v>0</v>
      </c>
      <c r="AP205" s="27">
        <v>99060.25</v>
      </c>
      <c r="AQ205" s="27">
        <v>648396.25</v>
      </c>
      <c r="AR205" s="27">
        <v>690652.25</v>
      </c>
      <c r="AS205" s="27">
        <v>141316.25</v>
      </c>
      <c r="AT205" s="27">
        <v>1579425</v>
      </c>
    </row>
    <row r="206" spans="1:46" ht="11.25" customHeight="1" x14ac:dyDescent="0.25">
      <c r="A206" s="18" t="str">
        <f t="shared" si="11"/>
        <v>4.3.5.1.4</v>
      </c>
      <c r="B206" s="30">
        <v>4</v>
      </c>
      <c r="C206" s="38" t="s">
        <v>319</v>
      </c>
      <c r="D206" s="32" t="s">
        <v>320</v>
      </c>
      <c r="E206" s="38" t="s">
        <v>375</v>
      </c>
      <c r="F206" s="32" t="s">
        <v>376</v>
      </c>
      <c r="G206" s="30" t="s">
        <v>377</v>
      </c>
      <c r="H206" s="32" t="s">
        <v>378</v>
      </c>
      <c r="I206" s="22">
        <v>4</v>
      </c>
      <c r="J206" s="23">
        <v>4779343</v>
      </c>
      <c r="K206" s="24">
        <v>5496244.4499999993</v>
      </c>
      <c r="L206" s="23">
        <v>716901.44999999925</v>
      </c>
      <c r="M206" s="33" t="s">
        <v>325</v>
      </c>
      <c r="N206" s="30" t="s">
        <v>14</v>
      </c>
      <c r="O206" s="27">
        <v>0</v>
      </c>
      <c r="P206" s="27">
        <v>0</v>
      </c>
      <c r="Q206" s="27">
        <v>0</v>
      </c>
      <c r="R206" s="27">
        <v>0</v>
      </c>
      <c r="S206" s="27">
        <v>0</v>
      </c>
      <c r="T206" s="27">
        <v>0</v>
      </c>
      <c r="U206" s="27">
        <v>0</v>
      </c>
      <c r="V206" s="27">
        <v>0</v>
      </c>
      <c r="W206" s="27">
        <v>0</v>
      </c>
      <c r="X206" s="27">
        <v>0</v>
      </c>
      <c r="Y206" s="27">
        <v>0</v>
      </c>
      <c r="Z206" s="27">
        <v>0</v>
      </c>
      <c r="AA206" s="27">
        <v>0</v>
      </c>
      <c r="AB206" s="27">
        <v>1500543</v>
      </c>
      <c r="AC206" s="28">
        <v>1500543</v>
      </c>
      <c r="AD206" s="27">
        <v>4621672</v>
      </c>
      <c r="AE206" s="27">
        <v>4831748</v>
      </c>
      <c r="AF206" s="27">
        <v>1050380</v>
      </c>
      <c r="AG206" s="27">
        <v>0</v>
      </c>
      <c r="AH206" s="27">
        <v>0</v>
      </c>
      <c r="AI206" s="28">
        <v>12004343</v>
      </c>
      <c r="AJ206" s="27"/>
      <c r="AK206" s="27"/>
      <c r="AL206" s="27"/>
      <c r="AM206" s="27">
        <v>0</v>
      </c>
      <c r="AN206" s="27">
        <v>1500543</v>
      </c>
      <c r="AO206" s="27">
        <v>4621672</v>
      </c>
      <c r="AP206" s="27">
        <v>4831748</v>
      </c>
      <c r="AQ206" s="27">
        <v>1050380</v>
      </c>
      <c r="AR206" s="27">
        <v>0</v>
      </c>
      <c r="AS206" s="27">
        <v>0</v>
      </c>
      <c r="AT206" s="27">
        <v>12004343</v>
      </c>
    </row>
    <row r="207" spans="1:46" ht="11.25" customHeight="1" x14ac:dyDescent="0.25">
      <c r="A207" s="18" t="str">
        <f t="shared" si="11"/>
        <v>4.3.5.1.5</v>
      </c>
      <c r="B207" s="30">
        <v>4</v>
      </c>
      <c r="C207" s="38" t="s">
        <v>319</v>
      </c>
      <c r="D207" s="32" t="s">
        <v>320</v>
      </c>
      <c r="E207" s="38" t="s">
        <v>375</v>
      </c>
      <c r="F207" s="32" t="s">
        <v>376</v>
      </c>
      <c r="G207" s="30" t="s">
        <v>377</v>
      </c>
      <c r="H207" s="32" t="s">
        <v>378</v>
      </c>
      <c r="I207" s="22">
        <v>5</v>
      </c>
      <c r="J207" s="23">
        <v>10988592</v>
      </c>
      <c r="K207" s="24">
        <v>12636880.799999999</v>
      </c>
      <c r="L207" s="23">
        <v>1648288.7999999989</v>
      </c>
      <c r="M207" s="33" t="s">
        <v>325</v>
      </c>
      <c r="N207" s="30" t="s">
        <v>14</v>
      </c>
      <c r="O207" s="27">
        <v>0</v>
      </c>
      <c r="P207" s="27">
        <v>0</v>
      </c>
      <c r="Q207" s="27">
        <v>0</v>
      </c>
      <c r="R207" s="27">
        <v>0</v>
      </c>
      <c r="S207" s="27">
        <v>0</v>
      </c>
      <c r="T207" s="27">
        <v>0</v>
      </c>
      <c r="U207" s="27">
        <v>0</v>
      </c>
      <c r="V207" s="27">
        <v>0</v>
      </c>
      <c r="W207" s="27">
        <v>0</v>
      </c>
      <c r="X207" s="27">
        <v>0</v>
      </c>
      <c r="Y207" s="27">
        <v>0</v>
      </c>
      <c r="Z207" s="27">
        <v>0</v>
      </c>
      <c r="AA207" s="27">
        <v>0</v>
      </c>
      <c r="AB207" s="27">
        <v>1030474</v>
      </c>
      <c r="AC207" s="28">
        <v>1030474</v>
      </c>
      <c r="AD207" s="27">
        <v>3296577.6</v>
      </c>
      <c r="AE207" s="27">
        <v>3516349.44</v>
      </c>
      <c r="AF207" s="27">
        <v>1648288.8</v>
      </c>
      <c r="AG207" s="27">
        <v>1098859.2</v>
      </c>
      <c r="AH207" s="27">
        <v>398042.96000000037</v>
      </c>
      <c r="AI207" s="28">
        <v>10988592</v>
      </c>
      <c r="AJ207" s="27"/>
      <c r="AK207" s="27"/>
      <c r="AL207" s="27"/>
      <c r="AM207" s="27">
        <v>0</v>
      </c>
      <c r="AN207" s="27">
        <v>1030474</v>
      </c>
      <c r="AO207" s="27">
        <v>3296577.6</v>
      </c>
      <c r="AP207" s="27">
        <v>3516349.44</v>
      </c>
      <c r="AQ207" s="27">
        <v>1648288.8</v>
      </c>
      <c r="AR207" s="27">
        <v>1098859.2</v>
      </c>
      <c r="AS207" s="27">
        <v>398042.96000000037</v>
      </c>
      <c r="AT207" s="27">
        <v>10988592</v>
      </c>
    </row>
    <row r="208" spans="1:46" ht="11.25" customHeight="1" x14ac:dyDescent="0.25">
      <c r="A208" s="18" t="str">
        <f t="shared" si="11"/>
        <v>4.3.5.2._</v>
      </c>
      <c r="B208" s="30">
        <v>4</v>
      </c>
      <c r="C208" s="38" t="s">
        <v>319</v>
      </c>
      <c r="D208" s="32" t="s">
        <v>320</v>
      </c>
      <c r="E208" s="38" t="s">
        <v>375</v>
      </c>
      <c r="F208" s="32" t="s">
        <v>376</v>
      </c>
      <c r="G208" s="30" t="s">
        <v>379</v>
      </c>
      <c r="H208" s="32" t="s">
        <v>380</v>
      </c>
      <c r="I208" s="22" t="s">
        <v>27</v>
      </c>
      <c r="J208" s="23">
        <v>5950000</v>
      </c>
      <c r="K208" s="24">
        <v>6842499.9999999991</v>
      </c>
      <c r="L208" s="23">
        <v>892499.99999999907</v>
      </c>
      <c r="M208" s="33" t="s">
        <v>325</v>
      </c>
      <c r="N208" s="30" t="s">
        <v>14</v>
      </c>
      <c r="O208" s="27">
        <v>0</v>
      </c>
      <c r="P208" s="27">
        <v>0</v>
      </c>
      <c r="Q208" s="27">
        <v>0</v>
      </c>
      <c r="R208" s="27">
        <v>0</v>
      </c>
      <c r="S208" s="27">
        <v>0</v>
      </c>
      <c r="T208" s="27">
        <v>0</v>
      </c>
      <c r="U208" s="27">
        <v>0</v>
      </c>
      <c r="V208" s="27">
        <v>0</v>
      </c>
      <c r="W208" s="27">
        <v>0</v>
      </c>
      <c r="X208" s="27">
        <v>0</v>
      </c>
      <c r="Y208" s="27">
        <v>0</v>
      </c>
      <c r="Z208" s="27">
        <v>0</v>
      </c>
      <c r="AA208" s="27">
        <v>0</v>
      </c>
      <c r="AB208" s="27">
        <v>0</v>
      </c>
      <c r="AC208" s="28">
        <v>0</v>
      </c>
      <c r="AD208" s="27">
        <v>788375</v>
      </c>
      <c r="AE208" s="27">
        <v>1785000</v>
      </c>
      <c r="AF208" s="27">
        <v>1859375</v>
      </c>
      <c r="AG208" s="27">
        <v>1249500</v>
      </c>
      <c r="AH208" s="27">
        <v>267750</v>
      </c>
      <c r="AI208" s="28">
        <v>5950000</v>
      </c>
      <c r="AJ208" s="27"/>
      <c r="AK208" s="27"/>
      <c r="AL208" s="27"/>
      <c r="AM208" s="27">
        <v>0</v>
      </c>
      <c r="AN208" s="27">
        <v>0</v>
      </c>
      <c r="AO208" s="27">
        <v>927500</v>
      </c>
      <c r="AP208" s="27">
        <v>2100000</v>
      </c>
      <c r="AQ208" s="27">
        <v>2187500</v>
      </c>
      <c r="AR208" s="27">
        <v>1470000</v>
      </c>
      <c r="AS208" s="27">
        <v>315000</v>
      </c>
      <c r="AT208" s="27">
        <v>7000000</v>
      </c>
    </row>
    <row r="209" spans="1:46" ht="11.25" customHeight="1" x14ac:dyDescent="0.25">
      <c r="A209" s="18" t="str">
        <f t="shared" si="11"/>
        <v>4.3.5.3._</v>
      </c>
      <c r="B209" s="30">
        <v>4</v>
      </c>
      <c r="C209" s="38" t="s">
        <v>319</v>
      </c>
      <c r="D209" s="32" t="s">
        <v>320</v>
      </c>
      <c r="E209" s="38" t="s">
        <v>375</v>
      </c>
      <c r="F209" s="32" t="s">
        <v>376</v>
      </c>
      <c r="G209" s="30" t="s">
        <v>381</v>
      </c>
      <c r="H209" s="32" t="s">
        <v>382</v>
      </c>
      <c r="I209" s="22" t="s">
        <v>27</v>
      </c>
      <c r="J209" s="23">
        <v>6120000</v>
      </c>
      <c r="K209" s="24">
        <v>7037999.9999999991</v>
      </c>
      <c r="L209" s="23">
        <v>917999.99999999907</v>
      </c>
      <c r="M209" s="33" t="s">
        <v>325</v>
      </c>
      <c r="N209" s="30" t="s">
        <v>14</v>
      </c>
      <c r="O209" s="27">
        <v>0</v>
      </c>
      <c r="P209" s="27">
        <v>90219.72</v>
      </c>
      <c r="Q209" s="27">
        <v>0</v>
      </c>
      <c r="R209" s="27">
        <v>0</v>
      </c>
      <c r="S209" s="27">
        <v>68560</v>
      </c>
      <c r="T209" s="27">
        <v>0</v>
      </c>
      <c r="U209" s="27">
        <v>0</v>
      </c>
      <c r="V209" s="27">
        <v>44301</v>
      </c>
      <c r="W209" s="27">
        <v>0</v>
      </c>
      <c r="X209" s="27">
        <v>0</v>
      </c>
      <c r="Y209" s="27">
        <v>72879</v>
      </c>
      <c r="Z209" s="27">
        <v>0</v>
      </c>
      <c r="AA209" s="27">
        <v>0</v>
      </c>
      <c r="AB209" s="27">
        <v>102523</v>
      </c>
      <c r="AC209" s="28">
        <v>288263</v>
      </c>
      <c r="AD209" s="27">
        <v>627451</v>
      </c>
      <c r="AE209" s="27">
        <v>1946554</v>
      </c>
      <c r="AF209" s="27">
        <v>2274590</v>
      </c>
      <c r="AG209" s="27">
        <v>892922</v>
      </c>
      <c r="AH209" s="27">
        <v>0</v>
      </c>
      <c r="AI209" s="28">
        <v>6119999.7199999997</v>
      </c>
      <c r="AJ209" s="27"/>
      <c r="AK209" s="27"/>
      <c r="AL209" s="27"/>
      <c r="AM209" s="27">
        <v>239416.38</v>
      </c>
      <c r="AN209" s="27">
        <v>339132.9411764706</v>
      </c>
      <c r="AO209" s="27">
        <v>738177.64705882361</v>
      </c>
      <c r="AP209" s="27">
        <v>2290063.5294117648</v>
      </c>
      <c r="AQ209" s="27">
        <v>2675988.2352941176</v>
      </c>
      <c r="AR209" s="27">
        <v>917221.26705882326</v>
      </c>
      <c r="AS209" s="27">
        <v>0</v>
      </c>
      <c r="AT209" s="27">
        <v>7200000</v>
      </c>
    </row>
    <row r="210" spans="1:46" ht="11.25" customHeight="1" x14ac:dyDescent="0.25">
      <c r="A210" s="18" t="str">
        <f t="shared" si="11"/>
        <v>4.3.5.4._</v>
      </c>
      <c r="B210" s="30">
        <v>4</v>
      </c>
      <c r="C210" s="38" t="s">
        <v>319</v>
      </c>
      <c r="D210" s="32" t="s">
        <v>320</v>
      </c>
      <c r="E210" s="38" t="s">
        <v>375</v>
      </c>
      <c r="F210" s="32" t="s">
        <v>376</v>
      </c>
      <c r="G210" s="30" t="s">
        <v>383</v>
      </c>
      <c r="H210" s="32" t="s">
        <v>384</v>
      </c>
      <c r="I210" s="22" t="s">
        <v>27</v>
      </c>
      <c r="J210" s="23">
        <v>10599500</v>
      </c>
      <c r="K210" s="24">
        <v>12189424.999999998</v>
      </c>
      <c r="L210" s="23">
        <v>1589924.9999999981</v>
      </c>
      <c r="M210" s="33" t="s">
        <v>325</v>
      </c>
      <c r="N210" s="30" t="s">
        <v>14</v>
      </c>
      <c r="O210" s="27">
        <v>0</v>
      </c>
      <c r="P210" s="27">
        <v>647811.40999999992</v>
      </c>
      <c r="Q210" s="27">
        <v>0</v>
      </c>
      <c r="R210" s="27">
        <v>0</v>
      </c>
      <c r="S210" s="27">
        <v>225303</v>
      </c>
      <c r="T210" s="27">
        <v>0</v>
      </c>
      <c r="U210" s="27">
        <v>0</v>
      </c>
      <c r="V210" s="27">
        <v>264186</v>
      </c>
      <c r="W210" s="27">
        <v>0</v>
      </c>
      <c r="X210" s="27">
        <v>0</v>
      </c>
      <c r="Y210" s="27">
        <v>455535</v>
      </c>
      <c r="Z210" s="27">
        <v>0</v>
      </c>
      <c r="AA210" s="27">
        <v>0</v>
      </c>
      <c r="AB210" s="27">
        <v>814029</v>
      </c>
      <c r="AC210" s="28">
        <v>1759053</v>
      </c>
      <c r="AD210" s="27">
        <v>2246778</v>
      </c>
      <c r="AE210" s="27">
        <v>4276491</v>
      </c>
      <c r="AF210" s="27">
        <v>1669367</v>
      </c>
      <c r="AG210" s="27">
        <v>0</v>
      </c>
      <c r="AH210" s="27">
        <v>0</v>
      </c>
      <c r="AI210" s="28">
        <v>10599500.41</v>
      </c>
      <c r="AJ210" s="27"/>
      <c r="AK210" s="27">
        <v>11207.795824024248</v>
      </c>
      <c r="AL210" s="27">
        <v>273365.46999999997</v>
      </c>
      <c r="AM210" s="27">
        <v>1077124.43</v>
      </c>
      <c r="AN210" s="27">
        <v>2069474.1176470588</v>
      </c>
      <c r="AO210" s="27">
        <v>2643268.2352941176</v>
      </c>
      <c r="AP210" s="27">
        <v>5031165.8823529417</v>
      </c>
      <c r="AQ210" s="27">
        <v>1364394.0688818581</v>
      </c>
      <c r="AR210" s="27">
        <v>0</v>
      </c>
      <c r="AS210" s="27">
        <v>0</v>
      </c>
      <c r="AT210" s="27">
        <v>12470000</v>
      </c>
    </row>
    <row r="211" spans="1:46" ht="11.25" customHeight="1" x14ac:dyDescent="0.25">
      <c r="A211" s="18" t="str">
        <f t="shared" si="11"/>
        <v>4.3.5.5._</v>
      </c>
      <c r="B211" s="30">
        <v>4</v>
      </c>
      <c r="C211" s="38" t="s">
        <v>319</v>
      </c>
      <c r="D211" s="32" t="s">
        <v>320</v>
      </c>
      <c r="E211" s="38" t="s">
        <v>375</v>
      </c>
      <c r="F211" s="32" t="s">
        <v>376</v>
      </c>
      <c r="G211" s="30" t="s">
        <v>385</v>
      </c>
      <c r="H211" s="34" t="s">
        <v>386</v>
      </c>
      <c r="I211" s="22" t="s">
        <v>27</v>
      </c>
      <c r="J211" s="23">
        <v>1087059</v>
      </c>
      <c r="K211" s="24">
        <v>1250117.8499999999</v>
      </c>
      <c r="L211" s="23">
        <v>163058.84999999986</v>
      </c>
      <c r="M211" s="33" t="s">
        <v>368</v>
      </c>
      <c r="N211" s="30" t="s">
        <v>14</v>
      </c>
      <c r="O211" s="27">
        <v>0</v>
      </c>
      <c r="P211" s="27">
        <v>0</v>
      </c>
      <c r="Q211" s="27">
        <v>32225</v>
      </c>
      <c r="R211" s="27">
        <v>0</v>
      </c>
      <c r="S211" s="27">
        <v>0</v>
      </c>
      <c r="T211" s="27">
        <v>0</v>
      </c>
      <c r="U211" s="27">
        <v>41366</v>
      </c>
      <c r="V211" s="27">
        <v>0</v>
      </c>
      <c r="W211" s="27">
        <v>0</v>
      </c>
      <c r="X211" s="27">
        <v>93542</v>
      </c>
      <c r="Y211" s="27">
        <v>0</v>
      </c>
      <c r="Z211" s="27">
        <v>0</v>
      </c>
      <c r="AA211" s="27">
        <v>0</v>
      </c>
      <c r="AB211" s="27">
        <v>0</v>
      </c>
      <c r="AC211" s="28">
        <v>167133</v>
      </c>
      <c r="AD211" s="27">
        <v>370599</v>
      </c>
      <c r="AE211" s="27">
        <v>549327</v>
      </c>
      <c r="AF211" s="27">
        <v>0</v>
      </c>
      <c r="AG211" s="27">
        <v>0</v>
      </c>
      <c r="AH211" s="27">
        <v>0</v>
      </c>
      <c r="AI211" s="28">
        <v>1087059</v>
      </c>
      <c r="AJ211" s="27"/>
      <c r="AK211" s="27"/>
      <c r="AL211" s="27"/>
      <c r="AM211" s="27">
        <v>91620.199999999983</v>
      </c>
      <c r="AN211" s="27">
        <v>195552.75050757482</v>
      </c>
      <c r="AO211" s="27">
        <v>433616.66328825976</v>
      </c>
      <c r="AP211" s="27">
        <v>551115.85917487601</v>
      </c>
      <c r="AQ211" s="27">
        <v>0</v>
      </c>
      <c r="AR211" s="27">
        <v>0</v>
      </c>
      <c r="AS211" s="27">
        <v>0</v>
      </c>
      <c r="AT211" s="27">
        <v>1271905.4729707106</v>
      </c>
    </row>
    <row r="212" spans="1:46" ht="11.25" customHeight="1" x14ac:dyDescent="0.25">
      <c r="A212" s="18" t="str">
        <f t="shared" si="11"/>
        <v>4.3.6.1._</v>
      </c>
      <c r="B212" s="30">
        <v>4</v>
      </c>
      <c r="C212" s="38" t="s">
        <v>319</v>
      </c>
      <c r="D212" s="32" t="s">
        <v>320</v>
      </c>
      <c r="E212" s="38" t="s">
        <v>387</v>
      </c>
      <c r="F212" s="32" t="s">
        <v>388</v>
      </c>
      <c r="G212" s="30" t="s">
        <v>389</v>
      </c>
      <c r="H212" s="32" t="s">
        <v>390</v>
      </c>
      <c r="I212" s="22" t="s">
        <v>27</v>
      </c>
      <c r="J212" s="23">
        <v>6732119</v>
      </c>
      <c r="K212" s="24">
        <v>7741936.8499999996</v>
      </c>
      <c r="L212" s="23">
        <v>1009817.8499999996</v>
      </c>
      <c r="M212" s="33" t="s">
        <v>325</v>
      </c>
      <c r="N212" s="30" t="s">
        <v>14</v>
      </c>
      <c r="O212" s="27">
        <v>0</v>
      </c>
      <c r="P212" s="27">
        <v>443656.4</v>
      </c>
      <c r="Q212" s="27">
        <v>0</v>
      </c>
      <c r="R212" s="27">
        <v>0</v>
      </c>
      <c r="S212" s="27">
        <v>35147</v>
      </c>
      <c r="T212" s="27">
        <v>0</v>
      </c>
      <c r="U212" s="27">
        <v>0</v>
      </c>
      <c r="V212" s="27">
        <v>63804</v>
      </c>
      <c r="W212" s="27">
        <v>0</v>
      </c>
      <c r="X212" s="27">
        <v>0</v>
      </c>
      <c r="Y212" s="27">
        <v>103640</v>
      </c>
      <c r="Z212" s="27">
        <v>0</v>
      </c>
      <c r="AA212" s="27">
        <v>71491</v>
      </c>
      <c r="AB212" s="27">
        <v>44463</v>
      </c>
      <c r="AC212" s="28">
        <v>318545</v>
      </c>
      <c r="AD212" s="27">
        <v>1209383.52</v>
      </c>
      <c r="AE212" s="27">
        <v>1160812.52</v>
      </c>
      <c r="AF212" s="27">
        <v>1148677.52</v>
      </c>
      <c r="AG212" s="27">
        <v>1293791.52</v>
      </c>
      <c r="AH212" s="27">
        <v>1157252.52</v>
      </c>
      <c r="AI212" s="28">
        <v>6732119</v>
      </c>
      <c r="AJ212" s="27"/>
      <c r="AK212" s="27">
        <v>19722.861550132944</v>
      </c>
      <c r="AL212" s="27">
        <v>261049.06</v>
      </c>
      <c r="AM212" s="27">
        <v>329020.44999999995</v>
      </c>
      <c r="AN212" s="27">
        <v>374758.81324491039</v>
      </c>
      <c r="AO212" s="27">
        <v>1422804.1021304757</v>
      </c>
      <c r="AP212" s="27">
        <v>1365661.7507574561</v>
      </c>
      <c r="AQ212" s="27">
        <v>1351385.2805610097</v>
      </c>
      <c r="AR212" s="27">
        <v>1522107.6288170549</v>
      </c>
      <c r="AS212" s="27">
        <v>1273629.8355866643</v>
      </c>
      <c r="AT212" s="27">
        <v>7920139.7826477038</v>
      </c>
    </row>
    <row r="213" spans="1:46" ht="11.25" customHeight="1" x14ac:dyDescent="0.25">
      <c r="A213" s="18" t="str">
        <f t="shared" si="11"/>
        <v>4.3.6.2._</v>
      </c>
      <c r="B213" s="30">
        <v>4</v>
      </c>
      <c r="C213" s="38" t="s">
        <v>319</v>
      </c>
      <c r="D213" s="32" t="s">
        <v>320</v>
      </c>
      <c r="E213" s="38" t="s">
        <v>387</v>
      </c>
      <c r="F213" s="32" t="s">
        <v>388</v>
      </c>
      <c r="G213" s="30" t="s">
        <v>391</v>
      </c>
      <c r="H213" s="32" t="s">
        <v>392</v>
      </c>
      <c r="I213" s="22" t="s">
        <v>27</v>
      </c>
      <c r="J213" s="23">
        <v>850000</v>
      </c>
      <c r="K213" s="24">
        <v>977499.99999999988</v>
      </c>
      <c r="L213" s="23">
        <v>127499.99999999988</v>
      </c>
      <c r="M213" s="33" t="s">
        <v>325</v>
      </c>
      <c r="N213" s="30" t="s">
        <v>14</v>
      </c>
      <c r="O213" s="27">
        <v>0</v>
      </c>
      <c r="P213" s="27">
        <v>328215.90999999997</v>
      </c>
      <c r="Q213" s="27">
        <v>0</v>
      </c>
      <c r="R213" s="27">
        <v>0</v>
      </c>
      <c r="S213" s="27">
        <v>23830</v>
      </c>
      <c r="T213" s="27">
        <v>0</v>
      </c>
      <c r="U213" s="27">
        <v>0</v>
      </c>
      <c r="V213" s="27">
        <v>29908</v>
      </c>
      <c r="W213" s="27">
        <v>0</v>
      </c>
      <c r="X213" s="27">
        <v>0</v>
      </c>
      <c r="Y213" s="27">
        <v>42306</v>
      </c>
      <c r="Z213" s="27">
        <v>0</v>
      </c>
      <c r="AA213" s="27">
        <v>0</v>
      </c>
      <c r="AB213" s="27">
        <v>56001</v>
      </c>
      <c r="AC213" s="28">
        <v>152045</v>
      </c>
      <c r="AD213" s="27">
        <v>364145</v>
      </c>
      <c r="AE213" s="27">
        <v>0</v>
      </c>
      <c r="AF213" s="27">
        <v>0</v>
      </c>
      <c r="AG213" s="27">
        <v>0</v>
      </c>
      <c r="AH213" s="27">
        <v>0</v>
      </c>
      <c r="AI213" s="28">
        <v>844405.90999999992</v>
      </c>
      <c r="AJ213" s="27"/>
      <c r="AK213" s="27">
        <v>36971.122625842807</v>
      </c>
      <c r="AL213" s="27">
        <v>192168.13</v>
      </c>
      <c r="AM213" s="27">
        <v>204601.66</v>
      </c>
      <c r="AN213" s="27">
        <v>177027.44644664266</v>
      </c>
      <c r="AO213" s="27">
        <v>378894.76355335733</v>
      </c>
      <c r="AP213" s="27">
        <v>0</v>
      </c>
      <c r="AQ213" s="27">
        <v>0</v>
      </c>
      <c r="AR213" s="27">
        <v>0</v>
      </c>
      <c r="AS213" s="27">
        <v>0</v>
      </c>
      <c r="AT213" s="27">
        <v>989663.12262584281</v>
      </c>
    </row>
    <row r="214" spans="1:46" ht="11.25" customHeight="1" x14ac:dyDescent="0.25">
      <c r="A214" s="18" t="str">
        <f t="shared" si="11"/>
        <v>4.3.6.3._</v>
      </c>
      <c r="B214" s="30">
        <v>4</v>
      </c>
      <c r="C214" s="38" t="s">
        <v>319</v>
      </c>
      <c r="D214" s="32" t="s">
        <v>320</v>
      </c>
      <c r="E214" s="38" t="s">
        <v>387</v>
      </c>
      <c r="F214" s="32" t="s">
        <v>388</v>
      </c>
      <c r="G214" s="30" t="s">
        <v>393</v>
      </c>
      <c r="H214" s="32" t="s">
        <v>394</v>
      </c>
      <c r="I214" s="22" t="s">
        <v>27</v>
      </c>
      <c r="J214" s="23">
        <v>3697500</v>
      </c>
      <c r="K214" s="24">
        <v>4252125</v>
      </c>
      <c r="L214" s="23">
        <v>554625</v>
      </c>
      <c r="M214" s="33" t="s">
        <v>325</v>
      </c>
      <c r="N214" s="30" t="s">
        <v>14</v>
      </c>
      <c r="O214" s="27">
        <v>680000</v>
      </c>
      <c r="P214" s="27">
        <v>675909.3</v>
      </c>
      <c r="Q214" s="27">
        <v>0</v>
      </c>
      <c r="R214" s="27">
        <v>0</v>
      </c>
      <c r="S214" s="27">
        <v>88817</v>
      </c>
      <c r="T214" s="27">
        <v>0</v>
      </c>
      <c r="U214" s="27">
        <v>0</v>
      </c>
      <c r="V214" s="27">
        <v>135841</v>
      </c>
      <c r="W214" s="27">
        <v>0</v>
      </c>
      <c r="X214" s="27">
        <v>0</v>
      </c>
      <c r="Y214" s="27">
        <v>135841</v>
      </c>
      <c r="Z214" s="27">
        <v>0</v>
      </c>
      <c r="AA214" s="27">
        <v>0</v>
      </c>
      <c r="AB214" s="27">
        <v>135841</v>
      </c>
      <c r="AC214" s="28">
        <v>496340</v>
      </c>
      <c r="AD214" s="27">
        <v>909796</v>
      </c>
      <c r="AE214" s="27">
        <v>935455</v>
      </c>
      <c r="AF214" s="27">
        <v>0</v>
      </c>
      <c r="AG214" s="27">
        <v>0</v>
      </c>
      <c r="AH214" s="27">
        <v>0</v>
      </c>
      <c r="AI214" s="28">
        <v>3697500.3</v>
      </c>
      <c r="AJ214" s="27"/>
      <c r="AK214" s="27"/>
      <c r="AL214" s="27">
        <v>800000</v>
      </c>
      <c r="AM214" s="27">
        <v>795187.41999999993</v>
      </c>
      <c r="AN214" s="27">
        <v>583929.4117647059</v>
      </c>
      <c r="AO214" s="27">
        <v>1070348.2352941176</v>
      </c>
      <c r="AP214" s="27">
        <v>1100534.9329411765</v>
      </c>
      <c r="AQ214" s="27">
        <v>0</v>
      </c>
      <c r="AR214" s="27">
        <v>0</v>
      </c>
      <c r="AS214" s="27">
        <v>0</v>
      </c>
      <c r="AT214" s="27">
        <v>4350000</v>
      </c>
    </row>
    <row r="215" spans="1:46" ht="11.25" customHeight="1" x14ac:dyDescent="0.25">
      <c r="A215" s="18" t="str">
        <f t="shared" si="11"/>
        <v>4.3.6.4.1</v>
      </c>
      <c r="B215" s="30">
        <v>4</v>
      </c>
      <c r="C215" s="38" t="s">
        <v>319</v>
      </c>
      <c r="D215" s="32" t="s">
        <v>320</v>
      </c>
      <c r="E215" s="38" t="s">
        <v>387</v>
      </c>
      <c r="F215" s="32" t="s">
        <v>388</v>
      </c>
      <c r="G215" s="30" t="s">
        <v>395</v>
      </c>
      <c r="H215" s="32" t="s">
        <v>396</v>
      </c>
      <c r="I215" s="40">
        <v>1</v>
      </c>
      <c r="J215" s="23">
        <v>8035359</v>
      </c>
      <c r="K215" s="24">
        <v>9240662.8499999996</v>
      </c>
      <c r="L215" s="23">
        <v>1205303.8499999996</v>
      </c>
      <c r="M215" s="33" t="s">
        <v>325</v>
      </c>
      <c r="N215" s="30" t="s">
        <v>14</v>
      </c>
      <c r="O215" s="27">
        <v>0</v>
      </c>
      <c r="P215" s="27">
        <v>91577.25</v>
      </c>
      <c r="Q215" s="27">
        <v>0</v>
      </c>
      <c r="R215" s="27">
        <v>0</v>
      </c>
      <c r="S215" s="27">
        <v>30341</v>
      </c>
      <c r="T215" s="27">
        <v>0</v>
      </c>
      <c r="U215" s="27">
        <v>0</v>
      </c>
      <c r="V215" s="27">
        <v>0</v>
      </c>
      <c r="W215" s="27">
        <v>0</v>
      </c>
      <c r="X215" s="27">
        <v>0</v>
      </c>
      <c r="Y215" s="27">
        <v>61366</v>
      </c>
      <c r="Z215" s="27">
        <v>40800</v>
      </c>
      <c r="AA215" s="27">
        <v>0</v>
      </c>
      <c r="AB215" s="27">
        <v>0</v>
      </c>
      <c r="AC215" s="28">
        <v>132507</v>
      </c>
      <c r="AD215" s="27">
        <v>848937.95</v>
      </c>
      <c r="AE215" s="27">
        <v>1013386.95</v>
      </c>
      <c r="AF215" s="27">
        <v>1725614.95</v>
      </c>
      <c r="AG215" s="27">
        <v>2352735.9500000002</v>
      </c>
      <c r="AH215" s="27">
        <v>1870598.95</v>
      </c>
      <c r="AI215" s="28">
        <v>8035359</v>
      </c>
      <c r="AJ215" s="27"/>
      <c r="AK215" s="27"/>
      <c r="AL215" s="27"/>
      <c r="AM215" s="27">
        <v>174101.1</v>
      </c>
      <c r="AN215" s="27">
        <v>155890.58823529413</v>
      </c>
      <c r="AO215" s="27">
        <v>998750.5294117647</v>
      </c>
      <c r="AP215" s="27">
        <v>1192219.9411764706</v>
      </c>
      <c r="AQ215" s="27">
        <v>2030135.2352941176</v>
      </c>
      <c r="AR215" s="27">
        <v>2767924.6470588236</v>
      </c>
      <c r="AS215" s="27">
        <v>2134341.4882352948</v>
      </c>
      <c r="AT215" s="27">
        <v>9453363.5294117648</v>
      </c>
    </row>
    <row r="216" spans="1:46" ht="11.25" customHeight="1" x14ac:dyDescent="0.25">
      <c r="A216" s="18" t="str">
        <f t="shared" si="11"/>
        <v>4.3.6.4.2</v>
      </c>
      <c r="B216" s="30">
        <v>4</v>
      </c>
      <c r="C216" s="38" t="s">
        <v>319</v>
      </c>
      <c r="D216" s="32" t="s">
        <v>320</v>
      </c>
      <c r="E216" s="38" t="s">
        <v>387</v>
      </c>
      <c r="F216" s="32" t="s">
        <v>388</v>
      </c>
      <c r="G216" s="30" t="s">
        <v>395</v>
      </c>
      <c r="H216" s="32" t="s">
        <v>396</v>
      </c>
      <c r="I216" s="40">
        <v>2</v>
      </c>
      <c r="J216" s="23">
        <v>1280641</v>
      </c>
      <c r="K216" s="24">
        <v>1472737.15</v>
      </c>
      <c r="L216" s="23">
        <v>192096.14999999991</v>
      </c>
      <c r="M216" s="33" t="s">
        <v>325</v>
      </c>
      <c r="N216" s="30" t="s">
        <v>14</v>
      </c>
      <c r="O216" s="27">
        <v>0</v>
      </c>
      <c r="P216" s="27">
        <v>0</v>
      </c>
      <c r="Q216" s="27">
        <v>0</v>
      </c>
      <c r="R216" s="27">
        <v>0</v>
      </c>
      <c r="S216" s="27">
        <v>0</v>
      </c>
      <c r="T216" s="27">
        <v>0</v>
      </c>
      <c r="U216" s="27">
        <v>0</v>
      </c>
      <c r="V216" s="27">
        <v>80040</v>
      </c>
      <c r="W216" s="27">
        <v>0</v>
      </c>
      <c r="X216" s="27">
        <v>0</v>
      </c>
      <c r="Y216" s="27">
        <v>0</v>
      </c>
      <c r="Z216" s="27">
        <v>0</v>
      </c>
      <c r="AA216" s="27">
        <v>0</v>
      </c>
      <c r="AB216" s="27">
        <v>80040</v>
      </c>
      <c r="AC216" s="28">
        <v>160080</v>
      </c>
      <c r="AD216" s="27">
        <v>589094.86</v>
      </c>
      <c r="AE216" s="27">
        <v>531466.01500000001</v>
      </c>
      <c r="AF216" s="27">
        <v>0</v>
      </c>
      <c r="AG216" s="27">
        <v>0</v>
      </c>
      <c r="AH216" s="27">
        <v>0</v>
      </c>
      <c r="AI216" s="28">
        <v>1280640.875</v>
      </c>
      <c r="AJ216" s="27"/>
      <c r="AK216" s="27"/>
      <c r="AL216" s="27"/>
      <c r="AM216" s="27">
        <v>0</v>
      </c>
      <c r="AN216" s="27">
        <v>188329.4117647059</v>
      </c>
      <c r="AO216" s="27">
        <v>693052.77647058829</v>
      </c>
      <c r="AP216" s="27">
        <v>625254.13529411773</v>
      </c>
      <c r="AQ216" s="27">
        <v>0</v>
      </c>
      <c r="AR216" s="27">
        <v>0</v>
      </c>
      <c r="AS216" s="27">
        <v>0</v>
      </c>
      <c r="AT216" s="27">
        <v>1506636.323529412</v>
      </c>
    </row>
    <row r="217" spans="1:46" ht="11.25" customHeight="1" x14ac:dyDescent="0.25">
      <c r="A217" s="18" t="str">
        <f t="shared" si="11"/>
        <v>4.3.6.5._</v>
      </c>
      <c r="B217" s="30">
        <v>4</v>
      </c>
      <c r="C217" s="38" t="s">
        <v>319</v>
      </c>
      <c r="D217" s="32" t="s">
        <v>320</v>
      </c>
      <c r="E217" s="38" t="s">
        <v>387</v>
      </c>
      <c r="F217" s="32" t="s">
        <v>388</v>
      </c>
      <c r="G217" s="30" t="s">
        <v>397</v>
      </c>
      <c r="H217" s="32" t="s">
        <v>398</v>
      </c>
      <c r="I217" s="22" t="s">
        <v>27</v>
      </c>
      <c r="J217" s="23">
        <v>11092500</v>
      </c>
      <c r="K217" s="24">
        <v>12756374.999999998</v>
      </c>
      <c r="L217" s="23">
        <v>1663874.9999999981</v>
      </c>
      <c r="M217" s="33" t="s">
        <v>325</v>
      </c>
      <c r="N217" s="30" t="s">
        <v>14</v>
      </c>
      <c r="O217" s="27">
        <v>0</v>
      </c>
      <c r="P217" s="27">
        <v>348885.01</v>
      </c>
      <c r="Q217" s="27">
        <v>111099</v>
      </c>
      <c r="R217" s="27">
        <v>0</v>
      </c>
      <c r="S217" s="27">
        <v>0</v>
      </c>
      <c r="T217" s="27">
        <v>114750</v>
      </c>
      <c r="U217" s="27">
        <v>0</v>
      </c>
      <c r="V217" s="27">
        <v>0</v>
      </c>
      <c r="W217" s="27">
        <v>265843</v>
      </c>
      <c r="X217" s="27">
        <v>0</v>
      </c>
      <c r="Y217" s="27">
        <v>0</v>
      </c>
      <c r="Z217" s="27">
        <v>501932</v>
      </c>
      <c r="AA217" s="27">
        <v>0</v>
      </c>
      <c r="AB217" s="27">
        <v>0</v>
      </c>
      <c r="AC217" s="28">
        <v>993624</v>
      </c>
      <c r="AD217" s="27">
        <v>2571718</v>
      </c>
      <c r="AE217" s="27">
        <v>2903832</v>
      </c>
      <c r="AF217" s="27">
        <v>1640530</v>
      </c>
      <c r="AG217" s="27">
        <v>1425769</v>
      </c>
      <c r="AH217" s="27">
        <v>1208142</v>
      </c>
      <c r="AI217" s="28">
        <v>11092500.01</v>
      </c>
      <c r="AJ217" s="27"/>
      <c r="AK217" s="27"/>
      <c r="AL217" s="27"/>
      <c r="AM217" s="27">
        <v>666426.57999999996</v>
      </c>
      <c r="AN217" s="27">
        <v>1168969.411764706</v>
      </c>
      <c r="AO217" s="27">
        <v>3025550.5882352944</v>
      </c>
      <c r="AP217" s="27">
        <v>3416272.9411764708</v>
      </c>
      <c r="AQ217" s="27">
        <v>1930035.2941176472</v>
      </c>
      <c r="AR217" s="27">
        <v>1677375.2941176472</v>
      </c>
      <c r="AS217" s="27">
        <v>1165369.8905882351</v>
      </c>
      <c r="AT217" s="27">
        <v>13050000</v>
      </c>
    </row>
    <row r="218" spans="1:46" ht="11.25" customHeight="1" x14ac:dyDescent="0.25">
      <c r="A218" s="18" t="str">
        <f t="shared" si="11"/>
        <v>4.3.6.6._</v>
      </c>
      <c r="B218" s="30">
        <v>4</v>
      </c>
      <c r="C218" s="38" t="s">
        <v>319</v>
      </c>
      <c r="D218" s="32" t="s">
        <v>320</v>
      </c>
      <c r="E218" s="38" t="s">
        <v>387</v>
      </c>
      <c r="F218" s="32" t="s">
        <v>388</v>
      </c>
      <c r="G218" s="39" t="s">
        <v>399</v>
      </c>
      <c r="H218" s="32" t="s">
        <v>400</v>
      </c>
      <c r="I218" s="22" t="s">
        <v>27</v>
      </c>
      <c r="J218" s="23">
        <v>11341111</v>
      </c>
      <c r="K218" s="24">
        <v>13042277.649999999</v>
      </c>
      <c r="L218" s="23">
        <v>1701166.6499999985</v>
      </c>
      <c r="M218" s="36" t="s">
        <v>81</v>
      </c>
      <c r="N218" s="30" t="s">
        <v>14</v>
      </c>
      <c r="O218" s="27">
        <v>0</v>
      </c>
      <c r="P218" s="27">
        <v>682126.15999999992</v>
      </c>
      <c r="Q218" s="27">
        <v>1029193</v>
      </c>
      <c r="R218" s="27">
        <v>187147</v>
      </c>
      <c r="S218" s="27">
        <v>25042</v>
      </c>
      <c r="T218" s="27">
        <v>414050</v>
      </c>
      <c r="U218" s="27">
        <v>83540</v>
      </c>
      <c r="V218" s="27">
        <v>25042</v>
      </c>
      <c r="W218" s="27">
        <v>449672</v>
      </c>
      <c r="X218" s="27">
        <v>211304</v>
      </c>
      <c r="Y218" s="27">
        <v>25042</v>
      </c>
      <c r="Z218" s="27">
        <v>462575</v>
      </c>
      <c r="AA218" s="27">
        <v>96644</v>
      </c>
      <c r="AB218" s="27">
        <v>24570</v>
      </c>
      <c r="AC218" s="28">
        <v>3033821</v>
      </c>
      <c r="AD218" s="27">
        <v>2738092</v>
      </c>
      <c r="AE218" s="27">
        <v>1410689</v>
      </c>
      <c r="AF218" s="27">
        <v>1439400</v>
      </c>
      <c r="AG218" s="27">
        <v>1236704</v>
      </c>
      <c r="AH218" s="27">
        <v>800279</v>
      </c>
      <c r="AI218" s="28">
        <v>11341111.16</v>
      </c>
      <c r="AJ218" s="27"/>
      <c r="AK218" s="27"/>
      <c r="AL218" s="27"/>
      <c r="AM218" s="27">
        <v>682126.15999999992</v>
      </c>
      <c r="AN218" s="27">
        <v>3019160.8745754249</v>
      </c>
      <c r="AO218" s="27">
        <v>2724860.9055669317</v>
      </c>
      <c r="AP218" s="27">
        <v>1403872.2241667956</v>
      </c>
      <c r="AQ218" s="27">
        <v>1432444.4859679814</v>
      </c>
      <c r="AR218" s="27">
        <v>1230727.9599656428</v>
      </c>
      <c r="AS218" s="27">
        <v>793115.51585199684</v>
      </c>
      <c r="AT218" s="27">
        <v>11286308.126094773</v>
      </c>
    </row>
    <row r="219" spans="1:46" ht="11.25" customHeight="1" x14ac:dyDescent="0.25">
      <c r="A219" s="18" t="str">
        <f t="shared" si="11"/>
        <v>4.3.6.7.1</v>
      </c>
      <c r="B219" s="30">
        <v>4</v>
      </c>
      <c r="C219" s="38" t="s">
        <v>319</v>
      </c>
      <c r="D219" s="32" t="s">
        <v>320</v>
      </c>
      <c r="E219" s="38" t="s">
        <v>387</v>
      </c>
      <c r="F219" s="32" t="s">
        <v>388</v>
      </c>
      <c r="G219" s="30" t="s">
        <v>401</v>
      </c>
      <c r="H219" s="32" t="s">
        <v>402</v>
      </c>
      <c r="I219" s="22">
        <v>1</v>
      </c>
      <c r="J219" s="23">
        <v>18716653</v>
      </c>
      <c r="K219" s="24">
        <v>21524150.949999999</v>
      </c>
      <c r="L219" s="23">
        <v>2807497.9499999993</v>
      </c>
      <c r="M219" s="33" t="s">
        <v>84</v>
      </c>
      <c r="N219" s="30" t="s">
        <v>14</v>
      </c>
      <c r="O219" s="27">
        <v>0</v>
      </c>
      <c r="P219" s="27">
        <v>1268479.5899999999</v>
      </c>
      <c r="Q219" s="27">
        <v>0</v>
      </c>
      <c r="R219" s="27">
        <v>0</v>
      </c>
      <c r="S219" s="27">
        <v>0</v>
      </c>
      <c r="T219" s="27">
        <v>0</v>
      </c>
      <c r="U219" s="27">
        <v>0</v>
      </c>
      <c r="V219" s="27">
        <v>0</v>
      </c>
      <c r="W219" s="27">
        <v>523732</v>
      </c>
      <c r="X219" s="27">
        <v>0</v>
      </c>
      <c r="Y219" s="27">
        <v>0</v>
      </c>
      <c r="Z219" s="27">
        <v>0</v>
      </c>
      <c r="AA219" s="27">
        <v>808373</v>
      </c>
      <c r="AB219" s="27">
        <v>0</v>
      </c>
      <c r="AC219" s="28">
        <v>1332105</v>
      </c>
      <c r="AD219" s="27">
        <v>3643829</v>
      </c>
      <c r="AE219" s="27">
        <v>4283017</v>
      </c>
      <c r="AF219" s="27">
        <v>2915784</v>
      </c>
      <c r="AG219" s="27">
        <v>3081342</v>
      </c>
      <c r="AH219" s="27">
        <v>2192096</v>
      </c>
      <c r="AI219" s="28">
        <v>18716652.59</v>
      </c>
      <c r="AJ219" s="27"/>
      <c r="AK219" s="27"/>
      <c r="AL219" s="27">
        <v>231672.16</v>
      </c>
      <c r="AM219" s="27">
        <v>1444931</v>
      </c>
      <c r="AN219" s="27">
        <v>1561879.3299780788</v>
      </c>
      <c r="AO219" s="27">
        <v>4272351.8019035235</v>
      </c>
      <c r="AP219" s="27">
        <v>5021793.1185940458</v>
      </c>
      <c r="AQ219" s="27">
        <v>3418726.5720651173</v>
      </c>
      <c r="AR219" s="27">
        <v>3612841.6141320043</v>
      </c>
      <c r="AS219" s="27">
        <v>2380886.395416595</v>
      </c>
      <c r="AT219" s="27">
        <v>21945081.992089365</v>
      </c>
    </row>
    <row r="220" spans="1:46" ht="11.25" customHeight="1" x14ac:dyDescent="0.25">
      <c r="A220" s="18" t="str">
        <f t="shared" si="11"/>
        <v>4.3.6.7.2</v>
      </c>
      <c r="B220" s="30">
        <v>4</v>
      </c>
      <c r="C220" s="38" t="s">
        <v>319</v>
      </c>
      <c r="D220" s="32" t="s">
        <v>320</v>
      </c>
      <c r="E220" s="38" t="s">
        <v>387</v>
      </c>
      <c r="F220" s="32" t="s">
        <v>388</v>
      </c>
      <c r="G220" s="30" t="s">
        <v>401</v>
      </c>
      <c r="H220" s="32" t="s">
        <v>402</v>
      </c>
      <c r="I220" s="22">
        <v>2</v>
      </c>
      <c r="J220" s="23">
        <v>16081760</v>
      </c>
      <c r="K220" s="24">
        <v>18494024</v>
      </c>
      <c r="L220" s="23">
        <v>2412264</v>
      </c>
      <c r="M220" s="33" t="s">
        <v>84</v>
      </c>
      <c r="N220" s="30" t="s">
        <v>14</v>
      </c>
      <c r="O220" s="27">
        <v>0</v>
      </c>
      <c r="P220" s="27">
        <v>0</v>
      </c>
      <c r="Q220" s="27">
        <v>0</v>
      </c>
      <c r="R220" s="27">
        <v>0</v>
      </c>
      <c r="S220" s="27">
        <v>0</v>
      </c>
      <c r="T220" s="27">
        <v>0</v>
      </c>
      <c r="U220" s="27">
        <v>0</v>
      </c>
      <c r="V220" s="27">
        <v>0</v>
      </c>
      <c r="W220" s="27">
        <v>0</v>
      </c>
      <c r="X220" s="27">
        <v>0</v>
      </c>
      <c r="Y220" s="27">
        <v>0</v>
      </c>
      <c r="Z220" s="27">
        <v>0</v>
      </c>
      <c r="AA220" s="27">
        <v>0</v>
      </c>
      <c r="AB220" s="27">
        <v>0</v>
      </c>
      <c r="AC220" s="28">
        <v>0</v>
      </c>
      <c r="AD220" s="27">
        <v>489761.15583200002</v>
      </c>
      <c r="AE220" s="27">
        <v>3330375.8435758399</v>
      </c>
      <c r="AF220" s="27">
        <v>4016041.46174064</v>
      </c>
      <c r="AG220" s="27">
        <v>4231536.37030672</v>
      </c>
      <c r="AH220" s="27">
        <v>4014045.1846265597</v>
      </c>
      <c r="AI220" s="28">
        <v>16081760.016081762</v>
      </c>
      <c r="AJ220" s="27"/>
      <c r="AK220" s="27"/>
      <c r="AL220" s="27"/>
      <c r="AM220" s="27">
        <v>0</v>
      </c>
      <c r="AN220" s="27">
        <v>0</v>
      </c>
      <c r="AO220" s="27">
        <v>574239.8879368921</v>
      </c>
      <c r="AP220" s="27">
        <v>3904831.2191151688</v>
      </c>
      <c r="AQ220" s="27">
        <v>4708767.0622268179</v>
      </c>
      <c r="AR220" s="27">
        <v>4961432.6129190503</v>
      </c>
      <c r="AS220" s="27">
        <v>4706426.4291091897</v>
      </c>
      <c r="AT220" s="27">
        <v>18855697.21130712</v>
      </c>
    </row>
    <row r="221" spans="1:46" ht="11.25" customHeight="1" x14ac:dyDescent="0.25">
      <c r="A221" s="18" t="str">
        <f t="shared" si="11"/>
        <v>4.3.6.8._</v>
      </c>
      <c r="B221" s="30">
        <v>4</v>
      </c>
      <c r="C221" s="38" t="s">
        <v>319</v>
      </c>
      <c r="D221" s="32" t="s">
        <v>320</v>
      </c>
      <c r="E221" s="38" t="s">
        <v>387</v>
      </c>
      <c r="F221" s="32" t="s">
        <v>388</v>
      </c>
      <c r="G221" s="30" t="s">
        <v>403</v>
      </c>
      <c r="H221" s="32" t="s">
        <v>404</v>
      </c>
      <c r="I221" s="22" t="s">
        <v>27</v>
      </c>
      <c r="J221" s="23">
        <v>3621784</v>
      </c>
      <c r="K221" s="24">
        <v>4165051.5999999996</v>
      </c>
      <c r="L221" s="23">
        <v>543267.59999999963</v>
      </c>
      <c r="M221" s="33" t="s">
        <v>84</v>
      </c>
      <c r="N221" s="30" t="s">
        <v>14</v>
      </c>
      <c r="O221" s="27">
        <v>0</v>
      </c>
      <c r="P221" s="27">
        <v>66861.010000000009</v>
      </c>
      <c r="Q221" s="27">
        <v>0</v>
      </c>
      <c r="R221" s="27">
        <v>0</v>
      </c>
      <c r="S221" s="27">
        <v>78540</v>
      </c>
      <c r="T221" s="27">
        <v>0</v>
      </c>
      <c r="U221" s="27">
        <v>0</v>
      </c>
      <c r="V221" s="27">
        <v>0</v>
      </c>
      <c r="W221" s="27">
        <v>258156.16</v>
      </c>
      <c r="X221" s="27">
        <v>0</v>
      </c>
      <c r="Y221" s="27">
        <v>0</v>
      </c>
      <c r="Z221" s="27">
        <v>193836.18</v>
      </c>
      <c r="AA221" s="27">
        <v>0</v>
      </c>
      <c r="AB221" s="27">
        <v>0</v>
      </c>
      <c r="AC221" s="28">
        <v>530532.34000000008</v>
      </c>
      <c r="AD221" s="27">
        <v>599990.66</v>
      </c>
      <c r="AE221" s="27">
        <v>662178.18000000005</v>
      </c>
      <c r="AF221" s="27">
        <v>645867.84000000008</v>
      </c>
      <c r="AG221" s="27">
        <v>597658.56000000006</v>
      </c>
      <c r="AH221" s="27">
        <v>518695.41</v>
      </c>
      <c r="AI221" s="28">
        <v>3621784.0000000005</v>
      </c>
      <c r="AJ221" s="27"/>
      <c r="AK221" s="27"/>
      <c r="AL221" s="27">
        <v>59350.5</v>
      </c>
      <c r="AM221" s="27">
        <v>196955</v>
      </c>
      <c r="AN221" s="27">
        <v>622075.64942057536</v>
      </c>
      <c r="AO221" s="27">
        <v>703518.9965342728</v>
      </c>
      <c r="AP221" s="27">
        <v>776436.96773628285</v>
      </c>
      <c r="AQ221" s="27">
        <v>757312.2799787554</v>
      </c>
      <c r="AR221" s="27">
        <v>700784.4928808033</v>
      </c>
      <c r="AS221" s="27">
        <v>430288.62966961972</v>
      </c>
      <c r="AT221" s="27">
        <v>4246722.5162203098</v>
      </c>
    </row>
    <row r="222" spans="1:46" ht="11.25" customHeight="1" x14ac:dyDescent="0.25">
      <c r="A222" s="18" t="str">
        <f t="shared" si="11"/>
        <v>4.3.6.9.1</v>
      </c>
      <c r="B222" s="30">
        <v>4</v>
      </c>
      <c r="C222" s="38" t="s">
        <v>319</v>
      </c>
      <c r="D222" s="32" t="s">
        <v>320</v>
      </c>
      <c r="E222" s="38" t="s">
        <v>387</v>
      </c>
      <c r="F222" s="32" t="s">
        <v>388</v>
      </c>
      <c r="G222" s="30" t="s">
        <v>405</v>
      </c>
      <c r="H222" s="32" t="s">
        <v>406</v>
      </c>
      <c r="I222" s="22">
        <v>1</v>
      </c>
      <c r="J222" s="23">
        <v>8301520</v>
      </c>
      <c r="K222" s="24">
        <v>9546748</v>
      </c>
      <c r="L222" s="23">
        <v>1245228</v>
      </c>
      <c r="M222" s="33" t="s">
        <v>84</v>
      </c>
      <c r="N222" s="30" t="s">
        <v>14</v>
      </c>
      <c r="O222" s="27">
        <v>0</v>
      </c>
      <c r="P222" s="27">
        <v>4875.7700000000004</v>
      </c>
      <c r="Q222" s="27">
        <v>0</v>
      </c>
      <c r="R222" s="27">
        <v>36036</v>
      </c>
      <c r="S222" s="27">
        <v>0</v>
      </c>
      <c r="T222" s="27">
        <v>0</v>
      </c>
      <c r="U222" s="27">
        <v>0</v>
      </c>
      <c r="V222" s="27">
        <v>0</v>
      </c>
      <c r="W222" s="27">
        <v>0</v>
      </c>
      <c r="X222" s="27">
        <v>0</v>
      </c>
      <c r="Y222" s="27">
        <v>39621</v>
      </c>
      <c r="Z222" s="27">
        <v>0</v>
      </c>
      <c r="AA222" s="27">
        <v>0</v>
      </c>
      <c r="AB222" s="27">
        <v>0</v>
      </c>
      <c r="AC222" s="28">
        <v>75657</v>
      </c>
      <c r="AD222" s="27">
        <v>1270245</v>
      </c>
      <c r="AE222" s="27">
        <v>1995048</v>
      </c>
      <c r="AF222" s="27">
        <v>1986114</v>
      </c>
      <c r="AG222" s="27">
        <v>2206837</v>
      </c>
      <c r="AH222" s="27">
        <v>762743</v>
      </c>
      <c r="AI222" s="28">
        <v>8301519.7699999996</v>
      </c>
      <c r="AJ222" s="27"/>
      <c r="AK222" s="27"/>
      <c r="AL222" s="27"/>
      <c r="AM222" s="27">
        <v>398016.90000000008</v>
      </c>
      <c r="AN222" s="27">
        <v>88750.245034489373</v>
      </c>
      <c r="AO222" s="27">
        <v>1490074.34875603</v>
      </c>
      <c r="AP222" s="27">
        <v>2340312.1833481099</v>
      </c>
      <c r="AQ222" s="27">
        <v>2329832.0600397829</v>
      </c>
      <c r="AR222" s="27">
        <v>2588753.5125788418</v>
      </c>
      <c r="AS222" s="27">
        <v>502446.69680042379</v>
      </c>
      <c r="AT222" s="27">
        <v>9738185.9465576783</v>
      </c>
    </row>
    <row r="223" spans="1:46" ht="11.25" customHeight="1" x14ac:dyDescent="0.25">
      <c r="A223" s="18" t="str">
        <f t="shared" si="11"/>
        <v>4.3.6.9.2</v>
      </c>
      <c r="B223" s="30">
        <v>4</v>
      </c>
      <c r="C223" s="38" t="s">
        <v>319</v>
      </c>
      <c r="D223" s="32" t="s">
        <v>320</v>
      </c>
      <c r="E223" s="38" t="s">
        <v>387</v>
      </c>
      <c r="F223" s="32" t="s">
        <v>388</v>
      </c>
      <c r="G223" s="30" t="s">
        <v>405</v>
      </c>
      <c r="H223" s="32" t="s">
        <v>406</v>
      </c>
      <c r="I223" s="22">
        <v>2</v>
      </c>
      <c r="J223" s="23">
        <v>4374723</v>
      </c>
      <c r="K223" s="24">
        <v>5030931.4499999993</v>
      </c>
      <c r="L223" s="23">
        <v>656208.44999999925</v>
      </c>
      <c r="M223" s="33" t="s">
        <v>84</v>
      </c>
      <c r="N223" s="30" t="s">
        <v>14</v>
      </c>
      <c r="O223" s="27">
        <v>0</v>
      </c>
      <c r="P223" s="27">
        <v>33974.980000000003</v>
      </c>
      <c r="Q223" s="27">
        <v>0</v>
      </c>
      <c r="R223" s="27">
        <v>0</v>
      </c>
      <c r="S223" s="27">
        <v>0</v>
      </c>
      <c r="T223" s="27">
        <v>0</v>
      </c>
      <c r="U223" s="27">
        <v>108911</v>
      </c>
      <c r="V223" s="27">
        <v>0</v>
      </c>
      <c r="W223" s="27">
        <v>0</v>
      </c>
      <c r="X223" s="27">
        <v>0</v>
      </c>
      <c r="Y223" s="27">
        <v>0</v>
      </c>
      <c r="Z223" s="27">
        <v>192666</v>
      </c>
      <c r="AA223" s="27">
        <v>0</v>
      </c>
      <c r="AB223" s="27">
        <v>0</v>
      </c>
      <c r="AC223" s="28">
        <v>301577</v>
      </c>
      <c r="AD223" s="27">
        <v>721228</v>
      </c>
      <c r="AE223" s="27">
        <v>920284</v>
      </c>
      <c r="AF223" s="27">
        <v>902944</v>
      </c>
      <c r="AG223" s="27">
        <v>790504</v>
      </c>
      <c r="AH223" s="27">
        <v>704211</v>
      </c>
      <c r="AI223" s="28">
        <v>4374722.9800000004</v>
      </c>
      <c r="AJ223" s="27"/>
      <c r="AK223" s="27"/>
      <c r="AL223" s="27"/>
      <c r="AM223" s="27">
        <v>0</v>
      </c>
      <c r="AN223" s="27">
        <v>353768.09345818899</v>
      </c>
      <c r="AO223" s="27">
        <v>846044.14298392355</v>
      </c>
      <c r="AP223" s="27">
        <v>1079548.8917260799</v>
      </c>
      <c r="AQ223" s="27">
        <v>1059208.0211007835</v>
      </c>
      <c r="AR223" s="27">
        <v>927309.08839557471</v>
      </c>
      <c r="AS223" s="27">
        <v>826082.17092909839</v>
      </c>
      <c r="AT223" s="27">
        <v>5091960.40859365</v>
      </c>
    </row>
    <row r="224" spans="1:46" ht="11.25" customHeight="1" x14ac:dyDescent="0.25">
      <c r="A224" s="18" t="str">
        <f t="shared" si="11"/>
        <v>4.4.1.1._</v>
      </c>
      <c r="B224" s="30">
        <v>4</v>
      </c>
      <c r="C224" s="38" t="s">
        <v>407</v>
      </c>
      <c r="D224" s="32" t="s">
        <v>408</v>
      </c>
      <c r="E224" s="38" t="s">
        <v>409</v>
      </c>
      <c r="F224" s="32" t="s">
        <v>410</v>
      </c>
      <c r="G224" s="30" t="s">
        <v>411</v>
      </c>
      <c r="H224" s="32" t="s">
        <v>412</v>
      </c>
      <c r="I224" s="22" t="s">
        <v>27</v>
      </c>
      <c r="J224" s="23">
        <v>8671931</v>
      </c>
      <c r="K224" s="24">
        <v>9972720.6499999985</v>
      </c>
      <c r="L224" s="23">
        <v>1300789.6499999985</v>
      </c>
      <c r="M224" s="33" t="s">
        <v>325</v>
      </c>
      <c r="N224" s="30" t="s">
        <v>14</v>
      </c>
      <c r="O224" s="27">
        <v>0</v>
      </c>
      <c r="P224" s="27">
        <v>123029.78</v>
      </c>
      <c r="Q224" s="27">
        <v>0</v>
      </c>
      <c r="R224" s="27">
        <v>0</v>
      </c>
      <c r="S224" s="27">
        <v>57738</v>
      </c>
      <c r="T224" s="27">
        <v>0</v>
      </c>
      <c r="U224" s="27">
        <v>0</v>
      </c>
      <c r="V224" s="27">
        <v>56986</v>
      </c>
      <c r="W224" s="27">
        <v>0</v>
      </c>
      <c r="X224" s="27">
        <v>0</v>
      </c>
      <c r="Y224" s="27">
        <v>416295</v>
      </c>
      <c r="Z224" s="27">
        <v>0</v>
      </c>
      <c r="AA224" s="27">
        <v>0</v>
      </c>
      <c r="AB224" s="27">
        <v>854307</v>
      </c>
      <c r="AC224" s="28">
        <v>1385326</v>
      </c>
      <c r="AD224" s="27">
        <v>3400162</v>
      </c>
      <c r="AE224" s="27">
        <v>3714541</v>
      </c>
      <c r="AF224" s="27">
        <v>1578873</v>
      </c>
      <c r="AG224" s="27">
        <v>0</v>
      </c>
      <c r="AH224" s="27">
        <v>0</v>
      </c>
      <c r="AI224" s="28">
        <v>10201931.780000001</v>
      </c>
      <c r="AJ224" s="27"/>
      <c r="AK224" s="27"/>
      <c r="AL224" s="27"/>
      <c r="AM224" s="27">
        <v>221011.56</v>
      </c>
      <c r="AN224" s="27">
        <v>1629795.2941176472</v>
      </c>
      <c r="AO224" s="27">
        <v>4000190.5882352944</v>
      </c>
      <c r="AP224" s="27">
        <v>4370048.2352941176</v>
      </c>
      <c r="AQ224" s="27">
        <v>1781227.0047058854</v>
      </c>
      <c r="AR224" s="27">
        <v>0</v>
      </c>
      <c r="AS224" s="27">
        <v>0</v>
      </c>
      <c r="AT224" s="27">
        <v>12002272.682352943</v>
      </c>
    </row>
    <row r="225" spans="1:46" ht="11.25" customHeight="1" x14ac:dyDescent="0.25">
      <c r="A225" s="18" t="str">
        <f t="shared" ref="A225:A249" si="12">G225&amp;I225</f>
        <v>4.4.1.2._</v>
      </c>
      <c r="B225" s="30">
        <v>4</v>
      </c>
      <c r="C225" s="38" t="s">
        <v>407</v>
      </c>
      <c r="D225" s="32" t="s">
        <v>408</v>
      </c>
      <c r="E225" s="38" t="s">
        <v>409</v>
      </c>
      <c r="F225" s="32" t="s">
        <v>410</v>
      </c>
      <c r="G225" s="30" t="s">
        <v>413</v>
      </c>
      <c r="H225" s="32" t="s">
        <v>414</v>
      </c>
      <c r="I225" s="22" t="s">
        <v>27</v>
      </c>
      <c r="J225" s="23">
        <v>0</v>
      </c>
      <c r="K225" s="24">
        <v>0</v>
      </c>
      <c r="L225" s="23">
        <v>0</v>
      </c>
      <c r="M225" s="33" t="s">
        <v>325</v>
      </c>
      <c r="N225" s="30" t="s">
        <v>14</v>
      </c>
      <c r="O225" s="27">
        <v>0</v>
      </c>
      <c r="P225" s="27">
        <v>0</v>
      </c>
      <c r="Q225" s="27">
        <v>0</v>
      </c>
      <c r="R225" s="27">
        <v>0</v>
      </c>
      <c r="S225" s="27">
        <v>0</v>
      </c>
      <c r="T225" s="27">
        <v>0</v>
      </c>
      <c r="U225" s="27">
        <v>0</v>
      </c>
      <c r="V225" s="27">
        <v>0</v>
      </c>
      <c r="W225" s="27">
        <v>0</v>
      </c>
      <c r="X225" s="27">
        <v>0</v>
      </c>
      <c r="Y225" s="27">
        <v>0</v>
      </c>
      <c r="Z225" s="27">
        <v>0</v>
      </c>
      <c r="AA225" s="27">
        <v>0</v>
      </c>
      <c r="AB225" s="27">
        <v>0</v>
      </c>
      <c r="AC225" s="28">
        <v>0</v>
      </c>
      <c r="AD225" s="27">
        <v>0</v>
      </c>
      <c r="AE225" s="27">
        <v>0</v>
      </c>
      <c r="AF225" s="27">
        <v>0</v>
      </c>
      <c r="AG225" s="27">
        <v>0</v>
      </c>
      <c r="AH225" s="27">
        <v>0</v>
      </c>
      <c r="AI225" s="28">
        <v>0</v>
      </c>
      <c r="AJ225" s="27"/>
      <c r="AK225" s="27"/>
      <c r="AL225" s="27"/>
      <c r="AM225" s="27">
        <v>0</v>
      </c>
      <c r="AN225" s="27">
        <v>0</v>
      </c>
      <c r="AO225" s="27">
        <v>0</v>
      </c>
      <c r="AP225" s="27">
        <v>0</v>
      </c>
      <c r="AQ225" s="27">
        <v>0</v>
      </c>
      <c r="AR225" s="27">
        <v>0</v>
      </c>
      <c r="AS225" s="27">
        <v>0</v>
      </c>
      <c r="AT225" s="27">
        <v>0</v>
      </c>
    </row>
    <row r="226" spans="1:46" ht="11.25" customHeight="1" x14ac:dyDescent="0.25">
      <c r="A226" s="18" t="str">
        <f t="shared" si="12"/>
        <v>5.1.1.1.1</v>
      </c>
      <c r="B226" s="30">
        <v>5</v>
      </c>
      <c r="C226" s="38" t="s">
        <v>415</v>
      </c>
      <c r="D226" s="32" t="s">
        <v>416</v>
      </c>
      <c r="E226" s="38" t="s">
        <v>417</v>
      </c>
      <c r="F226" s="32" t="s">
        <v>418</v>
      </c>
      <c r="G226" s="39" t="s">
        <v>419</v>
      </c>
      <c r="H226" s="32" t="s">
        <v>420</v>
      </c>
      <c r="I226" s="22">
        <v>1</v>
      </c>
      <c r="J226" s="23">
        <v>39933000</v>
      </c>
      <c r="K226" s="24">
        <v>45922950</v>
      </c>
      <c r="L226" s="23">
        <v>5989950</v>
      </c>
      <c r="M226" s="36" t="s">
        <v>81</v>
      </c>
      <c r="N226" s="30" t="s">
        <v>16</v>
      </c>
      <c r="O226" s="27">
        <v>0</v>
      </c>
      <c r="P226" s="27">
        <v>0</v>
      </c>
      <c r="Q226" s="27">
        <v>0</v>
      </c>
      <c r="R226" s="27">
        <v>256200</v>
      </c>
      <c r="S226" s="27">
        <v>160000</v>
      </c>
      <c r="T226" s="27">
        <v>0</v>
      </c>
      <c r="U226" s="27">
        <v>0</v>
      </c>
      <c r="V226" s="27">
        <v>1789750.19264</v>
      </c>
      <c r="W226" s="27">
        <v>398589</v>
      </c>
      <c r="X226" s="27">
        <v>10371</v>
      </c>
      <c r="Y226" s="27">
        <v>2000000</v>
      </c>
      <c r="Z226" s="27">
        <v>2118014</v>
      </c>
      <c r="AA226" s="27">
        <v>2178411</v>
      </c>
      <c r="AB226" s="27">
        <v>359000.77055999998</v>
      </c>
      <c r="AC226" s="28">
        <v>9270335.9631999992</v>
      </c>
      <c r="AD226" s="27">
        <v>11527223.747199999</v>
      </c>
      <c r="AE226" s="27">
        <v>7948750.9631999992</v>
      </c>
      <c r="AF226" s="27">
        <v>1987187.7407999998</v>
      </c>
      <c r="AG226" s="27">
        <v>3974375.4815999996</v>
      </c>
      <c r="AH226" s="27">
        <v>5225126.4739999995</v>
      </c>
      <c r="AI226" s="28">
        <v>39933000.369999997</v>
      </c>
      <c r="AJ226" s="27"/>
      <c r="AK226" s="27"/>
      <c r="AL226" s="27"/>
      <c r="AM226" s="27">
        <v>0</v>
      </c>
      <c r="AN226" s="27">
        <v>9270335.9631999992</v>
      </c>
      <c r="AO226" s="27">
        <v>11527223.747199999</v>
      </c>
      <c r="AP226" s="27">
        <v>7948750.9631999992</v>
      </c>
      <c r="AQ226" s="27">
        <v>1987187.7407999998</v>
      </c>
      <c r="AR226" s="27">
        <v>3974375.4815999996</v>
      </c>
      <c r="AS226" s="27">
        <v>5225126.1040000021</v>
      </c>
      <c r="AT226" s="27">
        <v>39933000</v>
      </c>
    </row>
    <row r="227" spans="1:46" ht="11.25" customHeight="1" x14ac:dyDescent="0.25">
      <c r="A227" s="18" t="str">
        <f t="shared" si="12"/>
        <v>5.1.1.1.2</v>
      </c>
      <c r="B227" s="30">
        <v>5</v>
      </c>
      <c r="C227" s="38" t="s">
        <v>415</v>
      </c>
      <c r="D227" s="32" t="s">
        <v>416</v>
      </c>
      <c r="E227" s="38" t="s">
        <v>417</v>
      </c>
      <c r="F227" s="32" t="s">
        <v>418</v>
      </c>
      <c r="G227" s="39" t="s">
        <v>419</v>
      </c>
      <c r="H227" s="32" t="s">
        <v>420</v>
      </c>
      <c r="I227" s="22">
        <v>2</v>
      </c>
      <c r="J227" s="23">
        <v>62868562</v>
      </c>
      <c r="K227" s="24">
        <v>72298846.299999997</v>
      </c>
      <c r="L227" s="23">
        <v>9430284.299999997</v>
      </c>
      <c r="M227" s="36" t="s">
        <v>81</v>
      </c>
      <c r="N227" s="30" t="s">
        <v>16</v>
      </c>
      <c r="O227" s="27">
        <v>0</v>
      </c>
      <c r="P227" s="27">
        <v>441766.49</v>
      </c>
      <c r="Q227" s="27">
        <v>0</v>
      </c>
      <c r="R227" s="27">
        <v>212048</v>
      </c>
      <c r="S227" s="27">
        <v>0</v>
      </c>
      <c r="T227" s="27">
        <v>0</v>
      </c>
      <c r="U227" s="27">
        <v>630000</v>
      </c>
      <c r="V227" s="27">
        <v>104846</v>
      </c>
      <c r="W227" s="27">
        <v>1038250</v>
      </c>
      <c r="X227" s="27">
        <v>1291935</v>
      </c>
      <c r="Y227" s="27">
        <v>6567488.1799999997</v>
      </c>
      <c r="Z227" s="27">
        <v>1690111</v>
      </c>
      <c r="AA227" s="27">
        <v>4000000</v>
      </c>
      <c r="AB227" s="27">
        <v>2742536.18</v>
      </c>
      <c r="AC227" s="28">
        <v>18277214.359999999</v>
      </c>
      <c r="AD227" s="27">
        <v>18184435.310999997</v>
      </c>
      <c r="AE227" s="27">
        <v>13241877.1051</v>
      </c>
      <c r="AF227" s="27">
        <v>4711445.9495999999</v>
      </c>
      <c r="AG227" s="27">
        <v>5067168.9243999999</v>
      </c>
      <c r="AH227" s="27">
        <v>2944653.7185</v>
      </c>
      <c r="AI227" s="28">
        <v>62868561.858600006</v>
      </c>
      <c r="AJ227" s="27"/>
      <c r="AK227" s="27"/>
      <c r="AL227" s="27"/>
      <c r="AM227" s="27">
        <v>441766.49</v>
      </c>
      <c r="AN227" s="27">
        <v>18277214.359999999</v>
      </c>
      <c r="AO227" s="27">
        <v>18184435.310999997</v>
      </c>
      <c r="AP227" s="27">
        <v>13241877.1051</v>
      </c>
      <c r="AQ227" s="27">
        <v>4711445.9495999999</v>
      </c>
      <c r="AR227" s="27">
        <v>5067168.9243999999</v>
      </c>
      <c r="AS227" s="27">
        <v>2944653.7185</v>
      </c>
      <c r="AT227" s="27">
        <v>62868561.858600006</v>
      </c>
    </row>
    <row r="228" spans="1:46" ht="11.25" customHeight="1" x14ac:dyDescent="0.25">
      <c r="A228" s="18" t="str">
        <f t="shared" si="12"/>
        <v>5.1.1.1.3</v>
      </c>
      <c r="B228" s="30">
        <v>5</v>
      </c>
      <c r="C228" s="38" t="s">
        <v>415</v>
      </c>
      <c r="D228" s="32" t="s">
        <v>416</v>
      </c>
      <c r="E228" s="38" t="s">
        <v>417</v>
      </c>
      <c r="F228" s="32" t="s">
        <v>418</v>
      </c>
      <c r="G228" s="39" t="s">
        <v>419</v>
      </c>
      <c r="H228" s="32" t="s">
        <v>420</v>
      </c>
      <c r="I228" s="22">
        <v>3</v>
      </c>
      <c r="J228" s="23">
        <v>31226623</v>
      </c>
      <c r="K228" s="24">
        <v>35910616.449999996</v>
      </c>
      <c r="L228" s="23">
        <v>4683993.4499999955</v>
      </c>
      <c r="M228" s="36" t="s">
        <v>81</v>
      </c>
      <c r="N228" s="30" t="s">
        <v>16</v>
      </c>
      <c r="O228" s="27">
        <v>0</v>
      </c>
      <c r="P228" s="27">
        <v>0</v>
      </c>
      <c r="Q228" s="27">
        <v>0</v>
      </c>
      <c r="R228" s="27">
        <v>0</v>
      </c>
      <c r="S228" s="27">
        <v>0</v>
      </c>
      <c r="T228" s="27">
        <v>0</v>
      </c>
      <c r="U228" s="27">
        <v>0</v>
      </c>
      <c r="V228" s="27">
        <v>0</v>
      </c>
      <c r="W228" s="27">
        <v>0</v>
      </c>
      <c r="X228" s="27">
        <v>0</v>
      </c>
      <c r="Y228" s="27">
        <v>0</v>
      </c>
      <c r="Z228" s="27">
        <v>0</v>
      </c>
      <c r="AA228" s="27">
        <v>0</v>
      </c>
      <c r="AB228" s="27">
        <v>0</v>
      </c>
      <c r="AC228" s="28">
        <v>0</v>
      </c>
      <c r="AD228" s="27">
        <v>1561331.1500000001</v>
      </c>
      <c r="AE228" s="27">
        <v>6557590.8300000001</v>
      </c>
      <c r="AF228" s="27">
        <v>10929318.049999999</v>
      </c>
      <c r="AG228" s="27">
        <v>7182123.29</v>
      </c>
      <c r="AH228" s="27">
        <v>4996259.68</v>
      </c>
      <c r="AI228" s="28">
        <v>31226623</v>
      </c>
      <c r="AJ228" s="27"/>
      <c r="AK228" s="27"/>
      <c r="AL228" s="27"/>
      <c r="AM228" s="27">
        <v>0</v>
      </c>
      <c r="AN228" s="27">
        <v>0</v>
      </c>
      <c r="AO228" s="27">
        <v>1561331.1500000001</v>
      </c>
      <c r="AP228" s="27">
        <v>6557590.8300000001</v>
      </c>
      <c r="AQ228" s="27">
        <v>10929318.049999999</v>
      </c>
      <c r="AR228" s="27">
        <v>7182123.29</v>
      </c>
      <c r="AS228" s="27">
        <v>4996259.68</v>
      </c>
      <c r="AT228" s="27">
        <v>31226623</v>
      </c>
    </row>
    <row r="229" spans="1:46" ht="11.25" customHeight="1" x14ac:dyDescent="0.25">
      <c r="A229" s="18" t="str">
        <f t="shared" si="12"/>
        <v>5.1.1.2._</v>
      </c>
      <c r="B229" s="30">
        <v>5</v>
      </c>
      <c r="C229" s="38" t="s">
        <v>415</v>
      </c>
      <c r="D229" s="32" t="s">
        <v>416</v>
      </c>
      <c r="E229" s="38" t="s">
        <v>417</v>
      </c>
      <c r="F229" s="32" t="s">
        <v>418</v>
      </c>
      <c r="G229" s="39" t="s">
        <v>421</v>
      </c>
      <c r="H229" s="32" t="s">
        <v>422</v>
      </c>
      <c r="I229" s="22" t="s">
        <v>27</v>
      </c>
      <c r="J229" s="23">
        <v>377295</v>
      </c>
      <c r="K229" s="24">
        <v>433889.24999999994</v>
      </c>
      <c r="L229" s="23">
        <v>56594.249999999942</v>
      </c>
      <c r="M229" s="36" t="s">
        <v>81</v>
      </c>
      <c r="N229" s="30" t="s">
        <v>16</v>
      </c>
      <c r="O229" s="27">
        <v>0</v>
      </c>
      <c r="P229" s="27">
        <v>57742.369999999995</v>
      </c>
      <c r="Q229" s="27">
        <v>28133</v>
      </c>
      <c r="R229" s="27">
        <v>0</v>
      </c>
      <c r="S229" s="27">
        <v>0</v>
      </c>
      <c r="T229" s="27">
        <v>0</v>
      </c>
      <c r="U229" s="27">
        <v>0</v>
      </c>
      <c r="V229" s="27">
        <v>0</v>
      </c>
      <c r="W229" s="27">
        <v>0</v>
      </c>
      <c r="X229" s="27">
        <v>54788</v>
      </c>
      <c r="Y229" s="27">
        <v>0</v>
      </c>
      <c r="Z229" s="27">
        <v>0</v>
      </c>
      <c r="AA229" s="27">
        <v>0</v>
      </c>
      <c r="AB229" s="27">
        <v>0</v>
      </c>
      <c r="AC229" s="28">
        <v>82921</v>
      </c>
      <c r="AD229" s="27">
        <v>96260</v>
      </c>
      <c r="AE229" s="27">
        <v>44008</v>
      </c>
      <c r="AF229" s="27">
        <v>36167</v>
      </c>
      <c r="AG229" s="27">
        <v>34123</v>
      </c>
      <c r="AH229" s="27">
        <v>26074</v>
      </c>
      <c r="AI229" s="28">
        <v>377295.37</v>
      </c>
      <c r="AJ229" s="27"/>
      <c r="AK229" s="27"/>
      <c r="AL229" s="27">
        <v>22540.66</v>
      </c>
      <c r="AM229" s="27">
        <v>74532.570000000022</v>
      </c>
      <c r="AN229" s="27">
        <v>97554.117647058825</v>
      </c>
      <c r="AO229" s="27">
        <v>113247.05882352941</v>
      </c>
      <c r="AP229" s="27">
        <v>51774.117647058825</v>
      </c>
      <c r="AQ229" s="27">
        <v>42549.411764705881</v>
      </c>
      <c r="AR229" s="27">
        <v>40144.705882352944</v>
      </c>
      <c r="AS229" s="27">
        <v>1533.8288235293585</v>
      </c>
      <c r="AT229" s="27">
        <v>443876.4705882353</v>
      </c>
    </row>
    <row r="230" spans="1:46" ht="11.25" customHeight="1" x14ac:dyDescent="0.25">
      <c r="A230" s="18" t="str">
        <f t="shared" si="12"/>
        <v>5.1.1.3._</v>
      </c>
      <c r="B230" s="30">
        <v>5</v>
      </c>
      <c r="C230" s="38" t="s">
        <v>415</v>
      </c>
      <c r="D230" s="32" t="s">
        <v>416</v>
      </c>
      <c r="E230" s="38" t="s">
        <v>417</v>
      </c>
      <c r="F230" s="32" t="s">
        <v>418</v>
      </c>
      <c r="G230" s="39" t="s">
        <v>423</v>
      </c>
      <c r="H230" s="32" t="s">
        <v>424</v>
      </c>
      <c r="I230" s="22" t="s">
        <v>27</v>
      </c>
      <c r="J230" s="23">
        <v>26736305</v>
      </c>
      <c r="K230" s="24">
        <v>30746750.749999996</v>
      </c>
      <c r="L230" s="23">
        <v>4010445.7499999963</v>
      </c>
      <c r="M230" s="36" t="s">
        <v>81</v>
      </c>
      <c r="N230" s="30" t="s">
        <v>16</v>
      </c>
      <c r="O230" s="27">
        <v>0</v>
      </c>
      <c r="P230" s="27">
        <v>3147741.9899999993</v>
      </c>
      <c r="Q230" s="27">
        <v>639490</v>
      </c>
      <c r="R230" s="27">
        <v>743855</v>
      </c>
      <c r="S230" s="27">
        <v>943396</v>
      </c>
      <c r="T230" s="27">
        <v>1057042</v>
      </c>
      <c r="U230" s="27">
        <v>844598</v>
      </c>
      <c r="V230" s="27">
        <v>1202691</v>
      </c>
      <c r="W230" s="27">
        <v>1155501</v>
      </c>
      <c r="X230" s="27">
        <v>1334330</v>
      </c>
      <c r="Y230" s="27">
        <v>576984</v>
      </c>
      <c r="Z230" s="27">
        <v>651586</v>
      </c>
      <c r="AA230" s="27">
        <v>1088437</v>
      </c>
      <c r="AB230" s="27">
        <v>548869</v>
      </c>
      <c r="AC230" s="28">
        <v>10786779</v>
      </c>
      <c r="AD230" s="27">
        <v>6867171</v>
      </c>
      <c r="AE230" s="27">
        <v>5934613</v>
      </c>
      <c r="AF230" s="27">
        <v>0</v>
      </c>
      <c r="AG230" s="27">
        <v>0</v>
      </c>
      <c r="AH230" s="27">
        <v>0</v>
      </c>
      <c r="AI230" s="28">
        <v>26736304.989999998</v>
      </c>
      <c r="AJ230" s="27"/>
      <c r="AK230" s="27"/>
      <c r="AL230" s="27"/>
      <c r="AM230" s="27">
        <v>3147741.9899999993</v>
      </c>
      <c r="AN230" s="27">
        <v>10786779</v>
      </c>
      <c r="AO230" s="27">
        <v>6867171</v>
      </c>
      <c r="AP230" s="27">
        <v>5934613</v>
      </c>
      <c r="AQ230" s="27">
        <v>0</v>
      </c>
      <c r="AR230" s="27">
        <v>0</v>
      </c>
      <c r="AS230" s="27">
        <v>0</v>
      </c>
      <c r="AT230" s="27">
        <v>26736304.989999998</v>
      </c>
    </row>
    <row r="231" spans="1:46" ht="11.25" customHeight="1" x14ac:dyDescent="0.25">
      <c r="A231" s="18" t="str">
        <f t="shared" si="12"/>
        <v>5.1.1.4._</v>
      </c>
      <c r="B231" s="30">
        <v>5</v>
      </c>
      <c r="C231" s="38" t="s">
        <v>415</v>
      </c>
      <c r="D231" s="32" t="s">
        <v>416</v>
      </c>
      <c r="E231" s="38" t="s">
        <v>417</v>
      </c>
      <c r="F231" s="32" t="s">
        <v>418</v>
      </c>
      <c r="G231" s="39" t="s">
        <v>425</v>
      </c>
      <c r="H231" s="32" t="s">
        <v>426</v>
      </c>
      <c r="I231" s="22" t="s">
        <v>27</v>
      </c>
      <c r="J231" s="23">
        <v>15529500</v>
      </c>
      <c r="K231" s="24">
        <v>17858925</v>
      </c>
      <c r="L231" s="23">
        <v>2329425</v>
      </c>
      <c r="M231" s="36" t="s">
        <v>81</v>
      </c>
      <c r="N231" s="30" t="s">
        <v>16</v>
      </c>
      <c r="O231" s="27">
        <v>0</v>
      </c>
      <c r="P231" s="27">
        <v>0</v>
      </c>
      <c r="Q231" s="27">
        <v>0</v>
      </c>
      <c r="R231" s="27">
        <v>0</v>
      </c>
      <c r="S231" s="27">
        <v>0</v>
      </c>
      <c r="T231" s="27">
        <v>0</v>
      </c>
      <c r="U231" s="27">
        <v>0</v>
      </c>
      <c r="V231" s="27">
        <v>0</v>
      </c>
      <c r="W231" s="27">
        <v>0</v>
      </c>
      <c r="X231" s="27">
        <v>0</v>
      </c>
      <c r="Y231" s="27">
        <v>0</v>
      </c>
      <c r="Z231" s="27">
        <v>500000</v>
      </c>
      <c r="AA231" s="27">
        <v>900000</v>
      </c>
      <c r="AB231" s="27">
        <v>1100000</v>
      </c>
      <c r="AC231" s="28">
        <v>2500000</v>
      </c>
      <c r="AD231" s="27">
        <v>3584581</v>
      </c>
      <c r="AE231" s="27">
        <v>3760206</v>
      </c>
      <c r="AF231" s="27">
        <v>2899080</v>
      </c>
      <c r="AG231" s="27">
        <v>2123421</v>
      </c>
      <c r="AH231" s="27">
        <v>662212.49100000004</v>
      </c>
      <c r="AI231" s="28">
        <v>15529500.491</v>
      </c>
      <c r="AJ231" s="27"/>
      <c r="AK231" s="27"/>
      <c r="AL231" s="27"/>
      <c r="AM231" s="27">
        <v>0</v>
      </c>
      <c r="AN231" s="27">
        <v>2500000</v>
      </c>
      <c r="AO231" s="27">
        <v>3584581</v>
      </c>
      <c r="AP231" s="27">
        <v>3760206</v>
      </c>
      <c r="AQ231" s="27">
        <v>2899080</v>
      </c>
      <c r="AR231" s="27">
        <v>2123421</v>
      </c>
      <c r="AS231" s="27">
        <v>662212</v>
      </c>
      <c r="AT231" s="27">
        <v>15529500</v>
      </c>
    </row>
    <row r="232" spans="1:46" ht="11.25" customHeight="1" x14ac:dyDescent="0.25">
      <c r="A232" s="18" t="str">
        <f t="shared" si="12"/>
        <v>5.1.1.5.1</v>
      </c>
      <c r="B232" s="30">
        <v>5</v>
      </c>
      <c r="C232" s="38" t="s">
        <v>415</v>
      </c>
      <c r="D232" s="32" t="s">
        <v>416</v>
      </c>
      <c r="E232" s="38" t="s">
        <v>417</v>
      </c>
      <c r="F232" s="32" t="s">
        <v>418</v>
      </c>
      <c r="G232" s="22" t="s">
        <v>427</v>
      </c>
      <c r="H232" s="32" t="s">
        <v>428</v>
      </c>
      <c r="I232" s="22">
        <v>1</v>
      </c>
      <c r="J232" s="23">
        <v>23054781</v>
      </c>
      <c r="K232" s="24">
        <v>26512998.149999999</v>
      </c>
      <c r="L232" s="23">
        <v>3458217.1499999985</v>
      </c>
      <c r="M232" s="37" t="s">
        <v>307</v>
      </c>
      <c r="N232" s="30" t="s">
        <v>16</v>
      </c>
      <c r="O232" s="27">
        <v>0</v>
      </c>
      <c r="P232" s="27">
        <v>0</v>
      </c>
      <c r="Q232" s="27">
        <v>365873</v>
      </c>
      <c r="R232" s="27">
        <v>0</v>
      </c>
      <c r="S232" s="27">
        <v>8625</v>
      </c>
      <c r="T232" s="27">
        <v>210537.18333333335</v>
      </c>
      <c r="U232" s="27">
        <v>0</v>
      </c>
      <c r="V232" s="27">
        <v>4990</v>
      </c>
      <c r="W232" s="27">
        <v>1927729</v>
      </c>
      <c r="X232" s="27">
        <v>429737</v>
      </c>
      <c r="Y232" s="27">
        <v>0</v>
      </c>
      <c r="Z232" s="27">
        <v>210537.18333333335</v>
      </c>
      <c r="AA232" s="27">
        <v>1912500</v>
      </c>
      <c r="AB232" s="27">
        <v>0</v>
      </c>
      <c r="AC232" s="28">
        <v>5070528.3666666672</v>
      </c>
      <c r="AD232" s="27">
        <v>4555395.3666666672</v>
      </c>
      <c r="AE232" s="27">
        <v>5154762.3666666672</v>
      </c>
      <c r="AF232" s="27">
        <v>4025975.3666666667</v>
      </c>
      <c r="AG232" s="27">
        <v>1527456.3666666669</v>
      </c>
      <c r="AH232" s="27">
        <v>2720663.3666666672</v>
      </c>
      <c r="AI232" s="28">
        <v>23054781.200000003</v>
      </c>
      <c r="AJ232" s="27"/>
      <c r="AK232" s="27"/>
      <c r="AL232" s="27"/>
      <c r="AM232" s="27">
        <v>0</v>
      </c>
      <c r="AN232" s="27">
        <v>5070528.3666666672</v>
      </c>
      <c r="AO232" s="27">
        <v>4555395.3666666672</v>
      </c>
      <c r="AP232" s="27">
        <v>5154762.3666666672</v>
      </c>
      <c r="AQ232" s="27">
        <v>4025975.3666666667</v>
      </c>
      <c r="AR232" s="27">
        <v>1527456.3666666669</v>
      </c>
      <c r="AS232" s="27">
        <v>2720663.1666666642</v>
      </c>
      <c r="AT232" s="27">
        <v>23054781</v>
      </c>
    </row>
    <row r="233" spans="1:46" ht="11.25" customHeight="1" x14ac:dyDescent="0.25">
      <c r="A233" s="18" t="str">
        <f t="shared" si="12"/>
        <v>5.1.1.5.2</v>
      </c>
      <c r="B233" s="30">
        <v>5</v>
      </c>
      <c r="C233" s="38" t="s">
        <v>415</v>
      </c>
      <c r="D233" s="32" t="s">
        <v>416</v>
      </c>
      <c r="E233" s="38" t="s">
        <v>417</v>
      </c>
      <c r="F233" s="32" t="s">
        <v>418</v>
      </c>
      <c r="G233" s="22" t="s">
        <v>427</v>
      </c>
      <c r="H233" s="32" t="s">
        <v>428</v>
      </c>
      <c r="I233" s="22">
        <v>2</v>
      </c>
      <c r="J233" s="23">
        <v>8573134</v>
      </c>
      <c r="K233" s="24">
        <v>9859104.0999999996</v>
      </c>
      <c r="L233" s="23">
        <v>1285970.0999999996</v>
      </c>
      <c r="M233" s="37" t="s">
        <v>307</v>
      </c>
      <c r="N233" s="30" t="s">
        <v>16</v>
      </c>
      <c r="O233" s="27">
        <v>0</v>
      </c>
      <c r="P233" s="27">
        <v>1440963.4500000002</v>
      </c>
      <c r="Q233" s="27">
        <v>0</v>
      </c>
      <c r="R233" s="27">
        <v>0</v>
      </c>
      <c r="S233" s="27">
        <v>548250</v>
      </c>
      <c r="T233" s="27">
        <v>0</v>
      </c>
      <c r="U233" s="27">
        <v>0</v>
      </c>
      <c r="V233" s="27">
        <v>0</v>
      </c>
      <c r="W233" s="27">
        <v>1402500</v>
      </c>
      <c r="X233" s="27">
        <v>0</v>
      </c>
      <c r="Y233" s="27">
        <v>0</v>
      </c>
      <c r="Z233" s="27">
        <v>510000</v>
      </c>
      <c r="AA233" s="27">
        <v>0</v>
      </c>
      <c r="AB233" s="27">
        <v>0</v>
      </c>
      <c r="AC233" s="28">
        <v>2460750</v>
      </c>
      <c r="AD233" s="27">
        <v>2958609</v>
      </c>
      <c r="AE233" s="27">
        <v>1712810.7</v>
      </c>
      <c r="AF233" s="27">
        <v>0</v>
      </c>
      <c r="AG233" s="27">
        <v>0</v>
      </c>
      <c r="AH233" s="27">
        <v>0.85</v>
      </c>
      <c r="AI233" s="28">
        <v>8573134</v>
      </c>
      <c r="AJ233" s="27"/>
      <c r="AK233" s="27"/>
      <c r="AL233" s="27"/>
      <c r="AM233" s="27">
        <v>1695251.12</v>
      </c>
      <c r="AN233" s="27">
        <v>2875821.3172367937</v>
      </c>
      <c r="AO233" s="27">
        <v>3457657.5562607469</v>
      </c>
      <c r="AP233" s="27">
        <v>1990492.4032219732</v>
      </c>
      <c r="AQ233" s="27">
        <v>0</v>
      </c>
      <c r="AR233" s="27">
        <v>0</v>
      </c>
      <c r="AS233" s="27">
        <v>0</v>
      </c>
      <c r="AT233" s="27">
        <v>10019222.396719513</v>
      </c>
    </row>
    <row r="234" spans="1:46" ht="11.25" customHeight="1" x14ac:dyDescent="0.25">
      <c r="A234" s="18" t="str">
        <f t="shared" si="12"/>
        <v>5.1.1.6._</v>
      </c>
      <c r="B234" s="30">
        <v>5</v>
      </c>
      <c r="C234" s="38" t="s">
        <v>415</v>
      </c>
      <c r="D234" s="32" t="s">
        <v>416</v>
      </c>
      <c r="E234" s="38" t="s">
        <v>417</v>
      </c>
      <c r="F234" s="32" t="s">
        <v>418</v>
      </c>
      <c r="G234" s="22" t="s">
        <v>429</v>
      </c>
      <c r="H234" s="32" t="s">
        <v>430</v>
      </c>
      <c r="I234" s="22" t="s">
        <v>27</v>
      </c>
      <c r="J234" s="23">
        <v>7395000</v>
      </c>
      <c r="K234" s="24">
        <v>8504250</v>
      </c>
      <c r="L234" s="23">
        <v>1109250</v>
      </c>
      <c r="M234" s="37" t="s">
        <v>307</v>
      </c>
      <c r="N234" s="30" t="s">
        <v>16</v>
      </c>
      <c r="O234" s="27">
        <v>0</v>
      </c>
      <c r="P234" s="27">
        <v>0</v>
      </c>
      <c r="Q234" s="27">
        <v>0</v>
      </c>
      <c r="R234" s="27">
        <v>0</v>
      </c>
      <c r="S234" s="27">
        <v>0</v>
      </c>
      <c r="T234" s="27">
        <v>0</v>
      </c>
      <c r="U234" s="27">
        <v>0</v>
      </c>
      <c r="V234" s="27">
        <v>0</v>
      </c>
      <c r="W234" s="27">
        <v>0</v>
      </c>
      <c r="X234" s="27">
        <v>0</v>
      </c>
      <c r="Y234" s="27">
        <v>751471</v>
      </c>
      <c r="Z234" s="27">
        <v>0</v>
      </c>
      <c r="AA234" s="27">
        <v>0</v>
      </c>
      <c r="AB234" s="27">
        <v>0</v>
      </c>
      <c r="AC234" s="28">
        <v>751471</v>
      </c>
      <c r="AD234" s="27">
        <v>1215757</v>
      </c>
      <c r="AE234" s="27">
        <v>1968688</v>
      </c>
      <c r="AF234" s="27">
        <v>1476676</v>
      </c>
      <c r="AG234" s="27">
        <v>896704</v>
      </c>
      <c r="AH234" s="27">
        <v>1085704</v>
      </c>
      <c r="AI234" s="28">
        <v>7395000</v>
      </c>
      <c r="AJ234" s="27"/>
      <c r="AK234" s="27"/>
      <c r="AL234" s="27"/>
      <c r="AM234" s="27">
        <v>0</v>
      </c>
      <c r="AN234" s="27">
        <v>884083.5294117647</v>
      </c>
      <c r="AO234" s="27">
        <v>1430302.3529411766</v>
      </c>
      <c r="AP234" s="27">
        <v>2316103.5294117648</v>
      </c>
      <c r="AQ234" s="27">
        <v>1737265.8823529412</v>
      </c>
      <c r="AR234" s="27">
        <v>1054945.8823529412</v>
      </c>
      <c r="AS234" s="27">
        <v>1277298.8235294118</v>
      </c>
      <c r="AT234" s="27">
        <v>8699999.9999999981</v>
      </c>
    </row>
    <row r="235" spans="1:46" ht="11.25" customHeight="1" x14ac:dyDescent="0.25">
      <c r="A235" s="18" t="str">
        <f t="shared" si="12"/>
        <v>5.1.1.7._</v>
      </c>
      <c r="B235" s="30">
        <v>5</v>
      </c>
      <c r="C235" s="38" t="s">
        <v>415</v>
      </c>
      <c r="D235" s="32" t="s">
        <v>416</v>
      </c>
      <c r="E235" s="38" t="s">
        <v>417</v>
      </c>
      <c r="F235" s="32" t="s">
        <v>418</v>
      </c>
      <c r="G235" s="22" t="s">
        <v>431</v>
      </c>
      <c r="H235" s="32" t="s">
        <v>432</v>
      </c>
      <c r="I235" s="22" t="s">
        <v>27</v>
      </c>
      <c r="J235" s="23">
        <v>14790000</v>
      </c>
      <c r="K235" s="24">
        <v>17008500</v>
      </c>
      <c r="L235" s="23">
        <v>2218500</v>
      </c>
      <c r="M235" s="37" t="s">
        <v>307</v>
      </c>
      <c r="N235" s="30" t="s">
        <v>16</v>
      </c>
      <c r="O235" s="27">
        <v>0</v>
      </c>
      <c r="P235" s="27">
        <v>4249980.28</v>
      </c>
      <c r="Q235" s="27">
        <v>0</v>
      </c>
      <c r="R235" s="27">
        <v>0</v>
      </c>
      <c r="S235" s="27">
        <v>0</v>
      </c>
      <c r="T235" s="27">
        <v>0</v>
      </c>
      <c r="U235" s="27">
        <v>140800</v>
      </c>
      <c r="V235" s="27">
        <v>0</v>
      </c>
      <c r="W235" s="27">
        <v>16111</v>
      </c>
      <c r="X235" s="27">
        <v>0</v>
      </c>
      <c r="Y235" s="27">
        <v>0</v>
      </c>
      <c r="Z235" s="27">
        <v>0</v>
      </c>
      <c r="AA235" s="27">
        <v>173933</v>
      </c>
      <c r="AB235" s="27">
        <v>0</v>
      </c>
      <c r="AC235" s="28">
        <v>330844</v>
      </c>
      <c r="AD235" s="27">
        <v>1791830</v>
      </c>
      <c r="AE235" s="27">
        <v>3877295.25</v>
      </c>
      <c r="AF235" s="27">
        <v>3373652.25</v>
      </c>
      <c r="AG235" s="27">
        <v>583189.25</v>
      </c>
      <c r="AH235" s="27">
        <v>583209.25</v>
      </c>
      <c r="AI235" s="28">
        <v>14790000.280000001</v>
      </c>
      <c r="AJ235" s="27"/>
      <c r="AK235" s="27"/>
      <c r="AL235" s="27"/>
      <c r="AM235" s="27">
        <v>4999976.8</v>
      </c>
      <c r="AN235" s="27">
        <v>389228.23529411759</v>
      </c>
      <c r="AO235" s="27">
        <v>2108035.2941176468</v>
      </c>
      <c r="AP235" s="27">
        <v>4561523.8235294111</v>
      </c>
      <c r="AQ235" s="27">
        <v>3969002.6470588227</v>
      </c>
      <c r="AR235" s="27">
        <v>686104.99999999988</v>
      </c>
      <c r="AS235" s="27">
        <v>686128.19999999925</v>
      </c>
      <c r="AT235" s="27">
        <v>17399999.999999996</v>
      </c>
    </row>
    <row r="236" spans="1:46" ht="11.25" customHeight="1" x14ac:dyDescent="0.25">
      <c r="A236" s="18" t="str">
        <f t="shared" si="12"/>
        <v>5.1.1.8._</v>
      </c>
      <c r="B236" s="30">
        <v>5</v>
      </c>
      <c r="C236" s="38" t="s">
        <v>415</v>
      </c>
      <c r="D236" s="32" t="s">
        <v>416</v>
      </c>
      <c r="E236" s="38" t="s">
        <v>417</v>
      </c>
      <c r="F236" s="32" t="s">
        <v>418</v>
      </c>
      <c r="G236" s="22" t="s">
        <v>433</v>
      </c>
      <c r="H236" s="32" t="s">
        <v>434</v>
      </c>
      <c r="I236" s="22" t="s">
        <v>27</v>
      </c>
      <c r="J236" s="23">
        <v>13812500</v>
      </c>
      <c r="K236" s="24">
        <v>15884374.999999998</v>
      </c>
      <c r="L236" s="23">
        <v>2071874.9999999981</v>
      </c>
      <c r="M236" s="37" t="s">
        <v>81</v>
      </c>
      <c r="N236" s="30" t="s">
        <v>16</v>
      </c>
      <c r="O236" s="27">
        <v>0</v>
      </c>
      <c r="P236" s="27">
        <v>0</v>
      </c>
      <c r="Q236" s="27">
        <v>0</v>
      </c>
      <c r="R236" s="27">
        <v>0</v>
      </c>
      <c r="S236" s="27">
        <v>0</v>
      </c>
      <c r="T236" s="27">
        <v>0</v>
      </c>
      <c r="U236" s="27">
        <v>0</v>
      </c>
      <c r="V236" s="27">
        <v>0</v>
      </c>
      <c r="W236" s="27">
        <v>0</v>
      </c>
      <c r="X236" s="27">
        <v>0</v>
      </c>
      <c r="Y236" s="27">
        <v>0</v>
      </c>
      <c r="Z236" s="27">
        <v>0</v>
      </c>
      <c r="AA236" s="27">
        <v>0</v>
      </c>
      <c r="AB236" s="27">
        <v>0</v>
      </c>
      <c r="AC236" s="28">
        <v>0</v>
      </c>
      <c r="AD236" s="27">
        <v>2762500</v>
      </c>
      <c r="AE236" s="27">
        <v>4143750</v>
      </c>
      <c r="AF236" s="27">
        <v>4143750</v>
      </c>
      <c r="AG236" s="27">
        <v>2762500</v>
      </c>
      <c r="AH236" s="27">
        <v>0</v>
      </c>
      <c r="AI236" s="28">
        <v>13812500</v>
      </c>
      <c r="AJ236" s="27"/>
      <c r="AK236" s="27"/>
      <c r="AL236" s="27"/>
      <c r="AM236" s="27">
        <v>0</v>
      </c>
      <c r="AN236" s="27">
        <v>0</v>
      </c>
      <c r="AO236" s="27">
        <v>3249999.9999999995</v>
      </c>
      <c r="AP236" s="27">
        <v>4874999.9999999991</v>
      </c>
      <c r="AQ236" s="27">
        <v>4874999.9999999991</v>
      </c>
      <c r="AR236" s="27">
        <v>3249999.9999999995</v>
      </c>
      <c r="AS236" s="27">
        <v>0</v>
      </c>
      <c r="AT236" s="27">
        <v>16249999.999999996</v>
      </c>
    </row>
    <row r="237" spans="1:46" ht="11.25" customHeight="1" x14ac:dyDescent="0.25">
      <c r="A237" s="18" t="str">
        <f t="shared" si="12"/>
        <v>6.1.1.1.1</v>
      </c>
      <c r="B237" s="30">
        <v>6</v>
      </c>
      <c r="C237" s="38" t="s">
        <v>435</v>
      </c>
      <c r="D237" s="32" t="s">
        <v>436</v>
      </c>
      <c r="E237" s="38" t="s">
        <v>437</v>
      </c>
      <c r="F237" s="32" t="s">
        <v>438</v>
      </c>
      <c r="G237" s="22" t="s">
        <v>439</v>
      </c>
      <c r="H237" s="32" t="s">
        <v>440</v>
      </c>
      <c r="I237" s="22">
        <v>1</v>
      </c>
      <c r="J237" s="23">
        <v>1916063</v>
      </c>
      <c r="K237" s="24">
        <v>2203472.4499999997</v>
      </c>
      <c r="L237" s="23">
        <v>287409.44999999972</v>
      </c>
      <c r="M237" s="37" t="s">
        <v>81</v>
      </c>
      <c r="N237" s="30" t="s">
        <v>18</v>
      </c>
      <c r="O237" s="27">
        <v>0</v>
      </c>
      <c r="P237" s="27">
        <v>0</v>
      </c>
      <c r="Q237" s="27">
        <v>0</v>
      </c>
      <c r="R237" s="27">
        <v>0</v>
      </c>
      <c r="S237" s="27">
        <v>0</v>
      </c>
      <c r="T237" s="27">
        <v>0</v>
      </c>
      <c r="U237" s="27">
        <v>8584</v>
      </c>
      <c r="V237" s="27">
        <v>0</v>
      </c>
      <c r="W237" s="27">
        <v>0</v>
      </c>
      <c r="X237" s="27">
        <v>0</v>
      </c>
      <c r="Y237" s="27">
        <v>0</v>
      </c>
      <c r="Z237" s="27">
        <v>0</v>
      </c>
      <c r="AA237" s="27">
        <v>215068</v>
      </c>
      <c r="AB237" s="27">
        <v>0</v>
      </c>
      <c r="AC237" s="28">
        <v>223652</v>
      </c>
      <c r="AD237" s="27">
        <v>1168130</v>
      </c>
      <c r="AE237" s="27">
        <v>516874</v>
      </c>
      <c r="AF237" s="27">
        <v>0</v>
      </c>
      <c r="AG237" s="27">
        <v>0</v>
      </c>
      <c r="AH237" s="27">
        <v>7406.99999999989</v>
      </c>
      <c r="AI237" s="28">
        <v>1916063</v>
      </c>
      <c r="AJ237" s="27"/>
      <c r="AK237" s="27"/>
      <c r="AL237" s="27"/>
      <c r="AM237" s="27">
        <v>105443</v>
      </c>
      <c r="AN237" s="27">
        <v>223651.99806826297</v>
      </c>
      <c r="AO237" s="27">
        <v>1168129.9899105756</v>
      </c>
      <c r="AP237" s="27">
        <v>418837.99547165679</v>
      </c>
      <c r="AQ237" s="27">
        <v>0</v>
      </c>
      <c r="AR237" s="27">
        <v>0</v>
      </c>
      <c r="AS237" s="27">
        <v>0</v>
      </c>
      <c r="AT237" s="27">
        <v>1916062.9834504952</v>
      </c>
    </row>
    <row r="238" spans="1:46" ht="11.25" customHeight="1" x14ac:dyDescent="0.25">
      <c r="A238" s="18" t="str">
        <f t="shared" si="12"/>
        <v>6.1.1.1.2</v>
      </c>
      <c r="B238" s="30">
        <v>6</v>
      </c>
      <c r="C238" s="38" t="s">
        <v>435</v>
      </c>
      <c r="D238" s="32" t="s">
        <v>436</v>
      </c>
      <c r="E238" s="38" t="s">
        <v>437</v>
      </c>
      <c r="F238" s="32" t="s">
        <v>438</v>
      </c>
      <c r="G238" s="22" t="s">
        <v>439</v>
      </c>
      <c r="H238" s="32" t="s">
        <v>440</v>
      </c>
      <c r="I238" s="22">
        <v>2</v>
      </c>
      <c r="J238" s="23">
        <v>47000000</v>
      </c>
      <c r="K238" s="24">
        <v>54049999.999999993</v>
      </c>
      <c r="L238" s="23">
        <v>7049999.9999999925</v>
      </c>
      <c r="M238" s="37" t="s">
        <v>81</v>
      </c>
      <c r="N238" s="30" t="s">
        <v>18</v>
      </c>
      <c r="O238" s="27">
        <v>0</v>
      </c>
      <c r="P238" s="27">
        <v>0</v>
      </c>
      <c r="Q238" s="27">
        <v>0</v>
      </c>
      <c r="R238" s="27">
        <v>0</v>
      </c>
      <c r="S238" s="27">
        <v>0</v>
      </c>
      <c r="T238" s="27">
        <v>0</v>
      </c>
      <c r="U238" s="27">
        <v>0</v>
      </c>
      <c r="V238" s="27">
        <v>0</v>
      </c>
      <c r="W238" s="27">
        <v>0</v>
      </c>
      <c r="X238" s="27">
        <v>0</v>
      </c>
      <c r="Y238" s="27">
        <v>0</v>
      </c>
      <c r="Z238" s="27">
        <v>0</v>
      </c>
      <c r="AA238" s="27">
        <v>0</v>
      </c>
      <c r="AB238" s="27">
        <v>0</v>
      </c>
      <c r="AC238" s="28">
        <v>0</v>
      </c>
      <c r="AD238" s="27">
        <v>7626585.2000000002</v>
      </c>
      <c r="AE238" s="27">
        <v>15994798.199999999</v>
      </c>
      <c r="AF238" s="27">
        <v>14693020.199999999</v>
      </c>
      <c r="AG238" s="27">
        <v>5627426.2000000002</v>
      </c>
      <c r="AH238" s="27">
        <v>3058170.2</v>
      </c>
      <c r="AI238" s="28">
        <v>47000000</v>
      </c>
      <c r="AJ238" s="27"/>
      <c r="AK238" s="27"/>
      <c r="AL238" s="27"/>
      <c r="AM238" s="27">
        <v>0</v>
      </c>
      <c r="AN238" s="27">
        <v>0</v>
      </c>
      <c r="AO238" s="27">
        <v>7626585.1341273189</v>
      </c>
      <c r="AP238" s="27">
        <v>15994798.061849015</v>
      </c>
      <c r="AQ238" s="27">
        <v>14693020.07309279</v>
      </c>
      <c r="AR238" s="27">
        <v>5627426.1513945442</v>
      </c>
      <c r="AS238" s="27">
        <v>3058170.1735858363</v>
      </c>
      <c r="AT238" s="27">
        <v>46999999.594049506</v>
      </c>
    </row>
    <row r="239" spans="1:46" ht="11.25" customHeight="1" x14ac:dyDescent="0.25">
      <c r="A239" s="18" t="str">
        <f t="shared" si="12"/>
        <v>6.1.1.2._</v>
      </c>
      <c r="B239" s="30">
        <v>6</v>
      </c>
      <c r="C239" s="38" t="s">
        <v>435</v>
      </c>
      <c r="D239" s="32" t="s">
        <v>436</v>
      </c>
      <c r="E239" s="38" t="s">
        <v>437</v>
      </c>
      <c r="F239" s="32" t="s">
        <v>438</v>
      </c>
      <c r="G239" s="22" t="s">
        <v>441</v>
      </c>
      <c r="H239" s="32" t="s">
        <v>442</v>
      </c>
      <c r="I239" s="22" t="s">
        <v>27</v>
      </c>
      <c r="J239" s="23">
        <v>5083937</v>
      </c>
      <c r="K239" s="24">
        <v>5846527.5499999998</v>
      </c>
      <c r="L239" s="23">
        <v>762590.54999999981</v>
      </c>
      <c r="M239" s="37" t="s">
        <v>28</v>
      </c>
      <c r="N239" s="30" t="s">
        <v>18</v>
      </c>
      <c r="O239" s="27">
        <v>0</v>
      </c>
      <c r="P239" s="27">
        <v>0</v>
      </c>
      <c r="Q239" s="27">
        <v>0</v>
      </c>
      <c r="R239" s="27">
        <v>0</v>
      </c>
      <c r="S239" s="27">
        <v>0</v>
      </c>
      <c r="T239" s="27">
        <v>0</v>
      </c>
      <c r="U239" s="27">
        <v>0</v>
      </c>
      <c r="V239" s="27">
        <v>0</v>
      </c>
      <c r="W239" s="27">
        <v>0</v>
      </c>
      <c r="X239" s="27">
        <v>0</v>
      </c>
      <c r="Y239" s="27">
        <v>0</v>
      </c>
      <c r="Z239" s="27">
        <v>508394.5</v>
      </c>
      <c r="AA239" s="27">
        <v>0</v>
      </c>
      <c r="AB239" s="27">
        <v>0</v>
      </c>
      <c r="AC239" s="28">
        <v>508394.5</v>
      </c>
      <c r="AD239" s="27">
        <v>1525181.5</v>
      </c>
      <c r="AE239" s="27">
        <v>1016787</v>
      </c>
      <c r="AF239" s="27">
        <v>1016787</v>
      </c>
      <c r="AG239" s="27">
        <v>1016787</v>
      </c>
      <c r="AH239" s="27">
        <v>0</v>
      </c>
      <c r="AI239" s="28">
        <v>5083937</v>
      </c>
      <c r="AJ239" s="27"/>
      <c r="AK239" s="27"/>
      <c r="AL239" s="27"/>
      <c r="AM239" s="27">
        <v>0</v>
      </c>
      <c r="AN239" s="27">
        <v>598111.1661764544</v>
      </c>
      <c r="AO239" s="27">
        <v>1794331.1455882271</v>
      </c>
      <c r="AP239" s="27">
        <v>1196219.9794117727</v>
      </c>
      <c r="AQ239" s="27">
        <v>1196219.9794117727</v>
      </c>
      <c r="AR239" s="27">
        <v>1196219.9794117727</v>
      </c>
      <c r="AS239" s="27">
        <v>0</v>
      </c>
      <c r="AT239" s="27">
        <v>5981102.2499999991</v>
      </c>
    </row>
    <row r="240" spans="1:46" ht="11.25" customHeight="1" x14ac:dyDescent="0.25">
      <c r="A240" s="18" t="str">
        <f t="shared" si="12"/>
        <v>6.1.1.3.1</v>
      </c>
      <c r="B240" s="30">
        <v>6</v>
      </c>
      <c r="C240" s="38" t="s">
        <v>435</v>
      </c>
      <c r="D240" s="32" t="s">
        <v>436</v>
      </c>
      <c r="E240" s="38" t="s">
        <v>437</v>
      </c>
      <c r="F240" s="32" t="s">
        <v>438</v>
      </c>
      <c r="G240" s="22" t="s">
        <v>443</v>
      </c>
      <c r="H240" s="32" t="s">
        <v>444</v>
      </c>
      <c r="I240" s="22">
        <v>1</v>
      </c>
      <c r="J240" s="23">
        <v>46043092</v>
      </c>
      <c r="K240" s="24">
        <v>52949555.799999997</v>
      </c>
      <c r="L240" s="23">
        <v>6906463.799999997</v>
      </c>
      <c r="M240" s="48" t="s">
        <v>81</v>
      </c>
      <c r="N240" s="30" t="s">
        <v>18</v>
      </c>
      <c r="O240" s="27">
        <v>0</v>
      </c>
      <c r="P240" s="27">
        <v>4822663.9000000004</v>
      </c>
      <c r="Q240" s="27">
        <v>504822</v>
      </c>
      <c r="R240" s="27">
        <v>640679</v>
      </c>
      <c r="S240" s="27">
        <v>263014</v>
      </c>
      <c r="T240" s="27">
        <v>2339800</v>
      </c>
      <c r="U240" s="27">
        <v>1197606</v>
      </c>
      <c r="V240" s="27">
        <v>1741111</v>
      </c>
      <c r="W240" s="27">
        <v>2012575</v>
      </c>
      <c r="X240" s="27">
        <v>1421685</v>
      </c>
      <c r="Y240" s="27">
        <v>1151566</v>
      </c>
      <c r="Z240" s="27">
        <v>1629387</v>
      </c>
      <c r="AA240" s="27">
        <v>5041217</v>
      </c>
      <c r="AB240" s="27">
        <v>3056538.2009999999</v>
      </c>
      <c r="AC240" s="28">
        <v>21000000.201000001</v>
      </c>
      <c r="AD240" s="27">
        <v>11781153.335000001</v>
      </c>
      <c r="AE240" s="27">
        <v>8439274.5639999993</v>
      </c>
      <c r="AF240" s="27">
        <v>0</v>
      </c>
      <c r="AG240" s="27">
        <v>0</v>
      </c>
      <c r="AH240" s="27">
        <v>0</v>
      </c>
      <c r="AI240" s="28">
        <v>46043092</v>
      </c>
      <c r="AJ240" s="27"/>
      <c r="AK240" s="27"/>
      <c r="AL240" s="27"/>
      <c r="AM240" s="27">
        <v>4822663.9000000004</v>
      </c>
      <c r="AN240" s="27">
        <v>21000000.073158514</v>
      </c>
      <c r="AO240" s="27">
        <v>11781153.263279993</v>
      </c>
      <c r="AP240" s="27">
        <v>8439274.4832654223</v>
      </c>
      <c r="AQ240" s="27">
        <v>0</v>
      </c>
      <c r="AR240" s="27">
        <v>0</v>
      </c>
      <c r="AS240" s="27">
        <v>0</v>
      </c>
      <c r="AT240" s="27">
        <v>46043091.719703935</v>
      </c>
    </row>
    <row r="241" spans="1:46" ht="11.25" customHeight="1" x14ac:dyDescent="0.25">
      <c r="A241" s="18" t="str">
        <f t="shared" si="12"/>
        <v>6.1.1.3.2</v>
      </c>
      <c r="B241" s="30">
        <v>6</v>
      </c>
      <c r="C241" s="38" t="s">
        <v>435</v>
      </c>
      <c r="D241" s="32" t="s">
        <v>436</v>
      </c>
      <c r="E241" s="38" t="s">
        <v>437</v>
      </c>
      <c r="F241" s="32" t="s">
        <v>438</v>
      </c>
      <c r="G241" s="22" t="s">
        <v>443</v>
      </c>
      <c r="H241" s="32" t="s">
        <v>444</v>
      </c>
      <c r="I241" s="22">
        <v>2</v>
      </c>
      <c r="J241" s="23">
        <v>3236687</v>
      </c>
      <c r="K241" s="24">
        <v>3722190.05</v>
      </c>
      <c r="L241" s="23">
        <v>485503.04999999981</v>
      </c>
      <c r="M241" s="48" t="s">
        <v>81</v>
      </c>
      <c r="N241" s="30" t="s">
        <v>18</v>
      </c>
      <c r="O241" s="27">
        <v>0</v>
      </c>
      <c r="P241" s="27">
        <v>0</v>
      </c>
      <c r="Q241" s="27">
        <v>0</v>
      </c>
      <c r="R241" s="27">
        <v>0</v>
      </c>
      <c r="S241" s="27">
        <v>0</v>
      </c>
      <c r="T241" s="27">
        <v>0</v>
      </c>
      <c r="U241" s="27">
        <v>0</v>
      </c>
      <c r="V241" s="27">
        <v>0</v>
      </c>
      <c r="W241" s="27">
        <v>0</v>
      </c>
      <c r="X241" s="27">
        <v>0</v>
      </c>
      <c r="Y241" s="27">
        <v>0</v>
      </c>
      <c r="Z241" s="27">
        <v>0</v>
      </c>
      <c r="AA241" s="27">
        <v>0</v>
      </c>
      <c r="AB241" s="27">
        <v>0</v>
      </c>
      <c r="AC241" s="28">
        <v>0</v>
      </c>
      <c r="AD241" s="27">
        <v>647337.4</v>
      </c>
      <c r="AE241" s="27">
        <v>647337.4</v>
      </c>
      <c r="AF241" s="27">
        <v>647337.4</v>
      </c>
      <c r="AG241" s="27">
        <v>647337.4</v>
      </c>
      <c r="AH241" s="27">
        <v>647337.4</v>
      </c>
      <c r="AI241" s="28">
        <v>3236687</v>
      </c>
      <c r="AJ241" s="27"/>
      <c r="AK241" s="27"/>
      <c r="AL241" s="27"/>
      <c r="AM241" s="27">
        <v>0</v>
      </c>
      <c r="AN241" s="27">
        <v>0</v>
      </c>
      <c r="AO241" s="27">
        <v>647337.39605921065</v>
      </c>
      <c r="AP241" s="27">
        <v>647337.39605921065</v>
      </c>
      <c r="AQ241" s="27">
        <v>647337.39605921065</v>
      </c>
      <c r="AR241" s="27">
        <v>647337.39605921065</v>
      </c>
      <c r="AS241" s="27">
        <v>647337.39605921065</v>
      </c>
      <c r="AT241" s="27">
        <v>3236686.980296053</v>
      </c>
    </row>
    <row r="242" spans="1:46" ht="11.25" customHeight="1" x14ac:dyDescent="0.25">
      <c r="A242" s="18" t="str">
        <f t="shared" si="12"/>
        <v>6.1.1.4._</v>
      </c>
      <c r="B242" s="30">
        <v>6</v>
      </c>
      <c r="C242" s="38" t="s">
        <v>435</v>
      </c>
      <c r="D242" s="32" t="s">
        <v>436</v>
      </c>
      <c r="E242" s="38" t="s">
        <v>437</v>
      </c>
      <c r="F242" s="32" t="s">
        <v>438</v>
      </c>
      <c r="G242" s="22" t="s">
        <v>445</v>
      </c>
      <c r="H242" s="32" t="s">
        <v>446</v>
      </c>
      <c r="I242" s="22" t="s">
        <v>27</v>
      </c>
      <c r="J242" s="23">
        <v>35298850</v>
      </c>
      <c r="K242" s="24">
        <v>40593677.5</v>
      </c>
      <c r="L242" s="23">
        <v>5294827.5</v>
      </c>
      <c r="M242" s="37" t="s">
        <v>51</v>
      </c>
      <c r="N242" s="30" t="s">
        <v>18</v>
      </c>
      <c r="O242" s="27">
        <v>0</v>
      </c>
      <c r="P242" s="27">
        <v>0</v>
      </c>
      <c r="Q242" s="27">
        <v>0</v>
      </c>
      <c r="R242" s="27">
        <v>0</v>
      </c>
      <c r="S242" s="27">
        <v>0</v>
      </c>
      <c r="T242" s="27">
        <v>0</v>
      </c>
      <c r="U242" s="27">
        <v>0</v>
      </c>
      <c r="V242" s="27">
        <v>0</v>
      </c>
      <c r="W242" s="27">
        <v>10589655</v>
      </c>
      <c r="X242" s="27">
        <v>0</v>
      </c>
      <c r="Y242" s="27">
        <v>0</v>
      </c>
      <c r="Z242" s="27">
        <v>0</v>
      </c>
      <c r="AA242" s="27">
        <v>0</v>
      </c>
      <c r="AB242" s="27">
        <v>0</v>
      </c>
      <c r="AC242" s="28">
        <v>10589655</v>
      </c>
      <c r="AD242" s="27">
        <v>24709195</v>
      </c>
      <c r="AE242" s="27">
        <v>0</v>
      </c>
      <c r="AF242" s="27">
        <v>0</v>
      </c>
      <c r="AG242" s="27">
        <v>0</v>
      </c>
      <c r="AH242" s="27">
        <v>0</v>
      </c>
      <c r="AI242" s="28">
        <v>35298850</v>
      </c>
      <c r="AJ242" s="27"/>
      <c r="AK242" s="27"/>
      <c r="AL242" s="27"/>
      <c r="AM242" s="27">
        <v>0</v>
      </c>
      <c r="AN242" s="27">
        <v>12458417.647058824</v>
      </c>
      <c r="AO242" s="27">
        <v>29069641.176470589</v>
      </c>
      <c r="AP242" s="27">
        <v>0</v>
      </c>
      <c r="AQ242" s="27">
        <v>0</v>
      </c>
      <c r="AR242" s="27">
        <v>0</v>
      </c>
      <c r="AS242" s="27">
        <v>0</v>
      </c>
      <c r="AT242" s="27">
        <v>41528058.823529415</v>
      </c>
    </row>
    <row r="243" spans="1:46" ht="11.25" customHeight="1" x14ac:dyDescent="0.25">
      <c r="A243" s="18" t="str">
        <f t="shared" si="12"/>
        <v>6.1.1.5._</v>
      </c>
      <c r="B243" s="30">
        <v>6</v>
      </c>
      <c r="C243" s="38" t="s">
        <v>435</v>
      </c>
      <c r="D243" s="32" t="s">
        <v>436</v>
      </c>
      <c r="E243" s="38" t="s">
        <v>437</v>
      </c>
      <c r="F243" s="32" t="s">
        <v>438</v>
      </c>
      <c r="G243" s="22" t="s">
        <v>447</v>
      </c>
      <c r="H243" s="32" t="s">
        <v>448</v>
      </c>
      <c r="I243" s="22" t="s">
        <v>27</v>
      </c>
      <c r="J243" s="23">
        <v>16946467</v>
      </c>
      <c r="K243" s="24">
        <v>19488437.049999997</v>
      </c>
      <c r="L243" s="23">
        <v>2541970.049999997</v>
      </c>
      <c r="M243" s="37" t="s">
        <v>28</v>
      </c>
      <c r="N243" s="30" t="s">
        <v>18</v>
      </c>
      <c r="O243" s="27">
        <v>0</v>
      </c>
      <c r="P243" s="27">
        <v>0</v>
      </c>
      <c r="Q243" s="27">
        <v>0</v>
      </c>
      <c r="R243" s="27">
        <v>0</v>
      </c>
      <c r="S243" s="27">
        <v>0</v>
      </c>
      <c r="T243" s="27">
        <v>0</v>
      </c>
      <c r="U243" s="27">
        <v>0</v>
      </c>
      <c r="V243" s="27">
        <v>0</v>
      </c>
      <c r="W243" s="27">
        <v>0</v>
      </c>
      <c r="X243" s="27">
        <v>0</v>
      </c>
      <c r="Y243" s="27">
        <v>0</v>
      </c>
      <c r="Z243" s="27">
        <v>180000</v>
      </c>
      <c r="AA243" s="27">
        <v>0</v>
      </c>
      <c r="AB243" s="27">
        <v>0</v>
      </c>
      <c r="AC243" s="28">
        <v>180000</v>
      </c>
      <c r="AD243" s="27">
        <v>3817456.9953196999</v>
      </c>
      <c r="AE243" s="27">
        <v>4987794.8137271302</v>
      </c>
      <c r="AF243" s="27">
        <v>4172284.8407765701</v>
      </c>
      <c r="AG243" s="27">
        <v>2288365.17426043</v>
      </c>
      <c r="AH243" s="27">
        <v>1500565.1727661572</v>
      </c>
      <c r="AI243" s="28">
        <v>16946466.996849988</v>
      </c>
      <c r="AJ243" s="27"/>
      <c r="AK243" s="27"/>
      <c r="AL243" s="27"/>
      <c r="AM243" s="27">
        <v>0</v>
      </c>
      <c r="AN243" s="27">
        <v>211764.70588235295</v>
      </c>
      <c r="AO243" s="27">
        <v>4491125.8768467056</v>
      </c>
      <c r="AP243" s="27">
        <v>5867993.8985025063</v>
      </c>
      <c r="AQ243" s="27">
        <v>4908570.400913612</v>
      </c>
      <c r="AR243" s="27">
        <v>2692194.3226593295</v>
      </c>
      <c r="AS243" s="27">
        <v>1765370.7914895967</v>
      </c>
      <c r="AT243" s="27">
        <v>19937019.996294104</v>
      </c>
    </row>
    <row r="244" spans="1:46" ht="11.25" customHeight="1" x14ac:dyDescent="0.25">
      <c r="A244" s="18" t="str">
        <f t="shared" si="12"/>
        <v>6.1.1.6.1</v>
      </c>
      <c r="B244" s="30">
        <v>6</v>
      </c>
      <c r="C244" s="38" t="s">
        <v>435</v>
      </c>
      <c r="D244" s="32" t="s">
        <v>436</v>
      </c>
      <c r="E244" s="38" t="s">
        <v>437</v>
      </c>
      <c r="F244" s="32" t="s">
        <v>438</v>
      </c>
      <c r="G244" s="22" t="s">
        <v>449</v>
      </c>
      <c r="H244" s="32" t="s">
        <v>450</v>
      </c>
      <c r="I244" s="22">
        <v>1</v>
      </c>
      <c r="J244" s="23">
        <v>19788257</v>
      </c>
      <c r="K244" s="24">
        <v>22756495.549999997</v>
      </c>
      <c r="L244" s="23">
        <v>2968238.549999997</v>
      </c>
      <c r="M244" s="48" t="s">
        <v>81</v>
      </c>
      <c r="N244" s="30" t="s">
        <v>18</v>
      </c>
      <c r="O244" s="27">
        <v>0</v>
      </c>
      <c r="P244" s="27">
        <v>0</v>
      </c>
      <c r="Q244" s="27">
        <v>0</v>
      </c>
      <c r="R244" s="27">
        <v>0</v>
      </c>
      <c r="S244" s="27">
        <v>88857</v>
      </c>
      <c r="T244" s="27">
        <v>257654</v>
      </c>
      <c r="U244" s="27">
        <v>47208</v>
      </c>
      <c r="V244" s="27">
        <v>2293796</v>
      </c>
      <c r="W244" s="27">
        <v>77199</v>
      </c>
      <c r="X244" s="27">
        <v>123308</v>
      </c>
      <c r="Y244" s="27">
        <v>1155564</v>
      </c>
      <c r="Z244" s="27">
        <v>0</v>
      </c>
      <c r="AA244" s="27">
        <v>1302185</v>
      </c>
      <c r="AB244" s="27">
        <v>1066987</v>
      </c>
      <c r="AC244" s="28">
        <v>6412758</v>
      </c>
      <c r="AD244" s="27">
        <v>6902646.5615999997</v>
      </c>
      <c r="AE244" s="27">
        <v>6472852.4347999999</v>
      </c>
      <c r="AF244" s="27">
        <v>0</v>
      </c>
      <c r="AG244" s="27">
        <v>0</v>
      </c>
      <c r="AH244" s="27">
        <v>0</v>
      </c>
      <c r="AI244" s="28">
        <v>19788256.996399999</v>
      </c>
      <c r="AJ244" s="27"/>
      <c r="AK244" s="27"/>
      <c r="AL244" s="27"/>
      <c r="AM244" s="27">
        <v>0</v>
      </c>
      <c r="AN244" s="27">
        <v>6412758.090835222</v>
      </c>
      <c r="AO244" s="27">
        <v>6902646.6593743796</v>
      </c>
      <c r="AP244" s="27">
        <v>6472852.5264864461</v>
      </c>
      <c r="AQ244" s="27">
        <v>0</v>
      </c>
      <c r="AR244" s="27">
        <v>0</v>
      </c>
      <c r="AS244" s="27">
        <v>0</v>
      </c>
      <c r="AT244" s="27">
        <v>19788257.276696049</v>
      </c>
    </row>
    <row r="245" spans="1:46" ht="11.25" customHeight="1" x14ac:dyDescent="0.25">
      <c r="A245" s="18" t="str">
        <f t="shared" si="12"/>
        <v>6.1.1.6.2</v>
      </c>
      <c r="B245" s="30">
        <v>6</v>
      </c>
      <c r="C245" s="38" t="s">
        <v>435</v>
      </c>
      <c r="D245" s="32" t="s">
        <v>436</v>
      </c>
      <c r="E245" s="38" t="s">
        <v>437</v>
      </c>
      <c r="F245" s="32" t="s">
        <v>438</v>
      </c>
      <c r="G245" s="22" t="s">
        <v>449</v>
      </c>
      <c r="H245" s="32" t="s">
        <v>450</v>
      </c>
      <c r="I245" s="22">
        <v>2</v>
      </c>
      <c r="J245" s="23">
        <v>1391054</v>
      </c>
      <c r="K245" s="24">
        <v>1599712.0999999999</v>
      </c>
      <c r="L245" s="23">
        <v>208658.09999999986</v>
      </c>
      <c r="M245" s="48" t="s">
        <v>81</v>
      </c>
      <c r="N245" s="30" t="s">
        <v>18</v>
      </c>
      <c r="O245" s="27">
        <v>0</v>
      </c>
      <c r="P245" s="27">
        <v>0</v>
      </c>
      <c r="Q245" s="27">
        <v>0</v>
      </c>
      <c r="R245" s="27">
        <v>0</v>
      </c>
      <c r="S245" s="27">
        <v>0</v>
      </c>
      <c r="T245" s="27">
        <v>0</v>
      </c>
      <c r="U245" s="27">
        <v>0</v>
      </c>
      <c r="V245" s="27">
        <v>0</v>
      </c>
      <c r="W245" s="27">
        <v>0</v>
      </c>
      <c r="X245" s="27">
        <v>0</v>
      </c>
      <c r="Y245" s="27">
        <v>0</v>
      </c>
      <c r="Z245" s="27">
        <v>0</v>
      </c>
      <c r="AA245" s="27">
        <v>0</v>
      </c>
      <c r="AB245" s="27">
        <v>0</v>
      </c>
      <c r="AC245" s="28">
        <v>0</v>
      </c>
      <c r="AD245" s="27">
        <v>15613.453874894247</v>
      </c>
      <c r="AE245" s="27">
        <v>64063.290597798776</v>
      </c>
      <c r="AF245" s="27">
        <v>394886.29723323107</v>
      </c>
      <c r="AG245" s="27">
        <v>451799.92862643825</v>
      </c>
      <c r="AH245" s="27">
        <v>464691.02966763778</v>
      </c>
      <c r="AI245" s="28">
        <v>1391054</v>
      </c>
      <c r="AJ245" s="27"/>
      <c r="AK245" s="27"/>
      <c r="AL245" s="27"/>
      <c r="AM245" s="27">
        <v>0</v>
      </c>
      <c r="AN245" s="27">
        <v>0</v>
      </c>
      <c r="AO245" s="27">
        <v>15613.454096055182</v>
      </c>
      <c r="AP245" s="27">
        <v>64063.291505240355</v>
      </c>
      <c r="AQ245" s="27">
        <v>394886.30282670341</v>
      </c>
      <c r="AR245" s="27">
        <v>451799.93502607895</v>
      </c>
      <c r="AS245" s="27">
        <v>464691.03624987788</v>
      </c>
      <c r="AT245" s="27">
        <v>1391054.0197039559</v>
      </c>
    </row>
    <row r="246" spans="1:46" ht="11.25" customHeight="1" x14ac:dyDescent="0.25">
      <c r="A246" s="18" t="str">
        <f t="shared" si="12"/>
        <v>6.1.1.7._</v>
      </c>
      <c r="B246" s="30">
        <v>6</v>
      </c>
      <c r="C246" s="38" t="s">
        <v>435</v>
      </c>
      <c r="D246" s="32" t="s">
        <v>436</v>
      </c>
      <c r="E246" s="38" t="s">
        <v>437</v>
      </c>
      <c r="F246" s="32" t="s">
        <v>438</v>
      </c>
      <c r="G246" s="22" t="s">
        <v>451</v>
      </c>
      <c r="H246" s="32" t="s">
        <v>452</v>
      </c>
      <c r="I246" s="22" t="s">
        <v>27</v>
      </c>
      <c r="J246" s="23">
        <v>6000000</v>
      </c>
      <c r="K246" s="24">
        <v>6899999.9999999991</v>
      </c>
      <c r="L246" s="23">
        <v>899999.99999999907</v>
      </c>
      <c r="M246" s="48" t="s">
        <v>81</v>
      </c>
      <c r="N246" s="30" t="s">
        <v>18</v>
      </c>
      <c r="O246" s="27">
        <v>0</v>
      </c>
      <c r="P246" s="27">
        <v>0</v>
      </c>
      <c r="Q246" s="27">
        <v>5769</v>
      </c>
      <c r="R246" s="27">
        <v>0</v>
      </c>
      <c r="S246" s="27">
        <v>0</v>
      </c>
      <c r="T246" s="27">
        <v>0</v>
      </c>
      <c r="U246" s="27">
        <v>0</v>
      </c>
      <c r="V246" s="27">
        <v>0</v>
      </c>
      <c r="W246" s="27">
        <v>141092</v>
      </c>
      <c r="X246" s="27">
        <v>0</v>
      </c>
      <c r="Y246" s="27">
        <v>0</v>
      </c>
      <c r="Z246" s="27">
        <v>0</v>
      </c>
      <c r="AA246" s="27">
        <v>0</v>
      </c>
      <c r="AB246" s="27">
        <v>174402</v>
      </c>
      <c r="AC246" s="28">
        <v>321263</v>
      </c>
      <c r="AD246" s="27">
        <v>1016387</v>
      </c>
      <c r="AE246" s="27">
        <v>1031552</v>
      </c>
      <c r="AF246" s="27">
        <v>1269667</v>
      </c>
      <c r="AG246" s="27">
        <v>1485481</v>
      </c>
      <c r="AH246" s="27">
        <v>875650</v>
      </c>
      <c r="AI246" s="28">
        <v>6000000</v>
      </c>
      <c r="AJ246" s="27"/>
      <c r="AK246" s="27"/>
      <c r="AL246" s="27"/>
      <c r="AM246" s="27">
        <v>40958.710000000006</v>
      </c>
      <c r="AN246" s="27">
        <v>377956.4705882353</v>
      </c>
      <c r="AO246" s="27">
        <v>1195749.411764706</v>
      </c>
      <c r="AP246" s="27">
        <v>1213590.5882352942</v>
      </c>
      <c r="AQ246" s="27">
        <v>1493725.8823529412</v>
      </c>
      <c r="AR246" s="27">
        <v>1747624.705882353</v>
      </c>
      <c r="AS246" s="27">
        <v>989217.76058823522</v>
      </c>
      <c r="AT246" s="27">
        <v>7058823.5294117648</v>
      </c>
    </row>
    <row r="247" spans="1:46" ht="11.25" customHeight="1" x14ac:dyDescent="0.25">
      <c r="A247" s="18" t="str">
        <f t="shared" si="12"/>
        <v>6.1.1.8._</v>
      </c>
      <c r="B247" s="30">
        <v>6</v>
      </c>
      <c r="C247" s="38" t="s">
        <v>435</v>
      </c>
      <c r="D247" s="32" t="s">
        <v>436</v>
      </c>
      <c r="E247" s="38" t="s">
        <v>437</v>
      </c>
      <c r="F247" s="32" t="s">
        <v>438</v>
      </c>
      <c r="G247" s="22" t="s">
        <v>453</v>
      </c>
      <c r="H247" s="32" t="s">
        <v>454</v>
      </c>
      <c r="I247" s="22" t="s">
        <v>27</v>
      </c>
      <c r="J247" s="23">
        <v>1532920</v>
      </c>
      <c r="K247" s="24">
        <v>1762857.9999999998</v>
      </c>
      <c r="L247" s="23">
        <v>229937.99999999977</v>
      </c>
      <c r="M247" s="48" t="s">
        <v>81</v>
      </c>
      <c r="N247" s="30" t="s">
        <v>18</v>
      </c>
      <c r="O247" s="27">
        <v>0</v>
      </c>
      <c r="P247" s="27">
        <v>0</v>
      </c>
      <c r="Q247" s="27">
        <v>0</v>
      </c>
      <c r="R247" s="27">
        <v>0</v>
      </c>
      <c r="S247" s="27">
        <v>0</v>
      </c>
      <c r="T247" s="27">
        <v>0</v>
      </c>
      <c r="U247" s="27">
        <v>0</v>
      </c>
      <c r="V247" s="27">
        <v>0</v>
      </c>
      <c r="W247" s="27">
        <v>0</v>
      </c>
      <c r="X247" s="27">
        <v>143793</v>
      </c>
      <c r="Y247" s="27">
        <v>0</v>
      </c>
      <c r="Z247" s="27">
        <v>0</v>
      </c>
      <c r="AA247" s="27">
        <v>0</v>
      </c>
      <c r="AB247" s="27">
        <v>0</v>
      </c>
      <c r="AC247" s="28">
        <v>143793</v>
      </c>
      <c r="AD247" s="27">
        <v>581670</v>
      </c>
      <c r="AE247" s="27">
        <v>731945.5</v>
      </c>
      <c r="AF247" s="27">
        <v>25170.5</v>
      </c>
      <c r="AG247" s="27">
        <v>25170.5</v>
      </c>
      <c r="AH247" s="27">
        <v>25170.5</v>
      </c>
      <c r="AI247" s="28">
        <v>1532920</v>
      </c>
      <c r="AJ247" s="27"/>
      <c r="AK247" s="27"/>
      <c r="AL247" s="27"/>
      <c r="AM247" s="27">
        <v>10892</v>
      </c>
      <c r="AN247" s="27">
        <v>169168.23529411765</v>
      </c>
      <c r="AO247" s="27">
        <v>684317.6470588235</v>
      </c>
      <c r="AP247" s="27">
        <v>861112.3529411765</v>
      </c>
      <c r="AQ247" s="27">
        <v>29612.352941176472</v>
      </c>
      <c r="AR247" s="27">
        <v>29612.352941176472</v>
      </c>
      <c r="AS247" s="27">
        <v>18720.352941176854</v>
      </c>
      <c r="AT247" s="27">
        <v>1803435.2941176472</v>
      </c>
    </row>
    <row r="248" spans="1:46" ht="11.25" customHeight="1" x14ac:dyDescent="0.25">
      <c r="A248" s="18" t="str">
        <f t="shared" si="12"/>
        <v>7.1.1.0._</v>
      </c>
      <c r="B248" s="30" t="s">
        <v>19</v>
      </c>
      <c r="C248" s="30" t="s">
        <v>455</v>
      </c>
      <c r="D248" s="34" t="s">
        <v>456</v>
      </c>
      <c r="E248" s="30" t="s">
        <v>457</v>
      </c>
      <c r="F248" s="22" t="s">
        <v>458</v>
      </c>
      <c r="G248" s="22" t="s">
        <v>459</v>
      </c>
      <c r="H248" s="32" t="s">
        <v>460</v>
      </c>
      <c r="I248" s="22" t="s">
        <v>27</v>
      </c>
      <c r="J248" s="23">
        <v>1643848</v>
      </c>
      <c r="K248" s="24">
        <v>1890425.2</v>
      </c>
      <c r="L248" s="23">
        <v>246577.19999999995</v>
      </c>
      <c r="M248" s="48" t="s">
        <v>84</v>
      </c>
      <c r="N248" s="30" t="s">
        <v>14</v>
      </c>
      <c r="O248" s="27">
        <v>0</v>
      </c>
      <c r="P248" s="27">
        <v>0</v>
      </c>
      <c r="Q248" s="27">
        <v>0</v>
      </c>
      <c r="R248" s="27">
        <v>0</v>
      </c>
      <c r="S248" s="27">
        <v>630633</v>
      </c>
      <c r="T248" s="27">
        <v>0</v>
      </c>
      <c r="U248" s="27">
        <v>0</v>
      </c>
      <c r="V248" s="27">
        <v>0</v>
      </c>
      <c r="W248" s="27">
        <v>0</v>
      </c>
      <c r="X248" s="27">
        <v>0</v>
      </c>
      <c r="Y248" s="27">
        <v>0</v>
      </c>
      <c r="Z248" s="27">
        <v>0</v>
      </c>
      <c r="AA248" s="27">
        <v>0</v>
      </c>
      <c r="AB248" s="27">
        <v>0</v>
      </c>
      <c r="AC248" s="28">
        <v>630633</v>
      </c>
      <c r="AD248" s="27">
        <v>0</v>
      </c>
      <c r="AE248" s="27">
        <v>663980</v>
      </c>
      <c r="AF248" s="27">
        <v>0</v>
      </c>
      <c r="AG248" s="27">
        <v>349235</v>
      </c>
      <c r="AH248" s="27">
        <v>0</v>
      </c>
      <c r="AI248" s="28">
        <v>1643848</v>
      </c>
      <c r="AJ248" s="27"/>
      <c r="AK248" s="27"/>
      <c r="AL248" s="27"/>
      <c r="AM248" s="27">
        <v>20428.5</v>
      </c>
      <c r="AN248" s="27">
        <v>741921.17647058831</v>
      </c>
      <c r="AO248" s="27">
        <v>0</v>
      </c>
      <c r="AP248" s="27">
        <v>781152.9411764706</v>
      </c>
      <c r="AQ248" s="27">
        <v>0</v>
      </c>
      <c r="AR248" s="27">
        <v>390436.20588235301</v>
      </c>
      <c r="AS248" s="27">
        <v>0</v>
      </c>
      <c r="AT248" s="27">
        <v>1933938.8235294118</v>
      </c>
    </row>
    <row r="249" spans="1:46" ht="11.25" customHeight="1" x14ac:dyDescent="0.25">
      <c r="A249" s="18" t="str">
        <f t="shared" si="12"/>
        <v>7.1.2.0._</v>
      </c>
      <c r="B249" s="30" t="s">
        <v>19</v>
      </c>
      <c r="C249" s="30" t="s">
        <v>455</v>
      </c>
      <c r="D249" s="34" t="s">
        <v>456</v>
      </c>
      <c r="E249" s="30" t="s">
        <v>461</v>
      </c>
      <c r="F249" s="22" t="s">
        <v>462</v>
      </c>
      <c r="G249" s="22" t="s">
        <v>463</v>
      </c>
      <c r="H249" s="32" t="s">
        <v>464</v>
      </c>
      <c r="I249" s="22" t="s">
        <v>27</v>
      </c>
      <c r="J249" s="23">
        <v>3000000</v>
      </c>
      <c r="K249" s="24">
        <v>3449999.9999999995</v>
      </c>
      <c r="L249" s="23">
        <v>449999.99999999953</v>
      </c>
      <c r="M249" s="49" t="s">
        <v>218</v>
      </c>
      <c r="N249" s="30" t="s">
        <v>16</v>
      </c>
      <c r="O249" s="27">
        <v>0</v>
      </c>
      <c r="P249" s="27">
        <v>0</v>
      </c>
      <c r="Q249" s="27">
        <v>0</v>
      </c>
      <c r="R249" s="27">
        <v>0</v>
      </c>
      <c r="S249" s="27">
        <v>1345014</v>
      </c>
      <c r="T249" s="27">
        <v>0</v>
      </c>
      <c r="U249" s="27">
        <v>0</v>
      </c>
      <c r="V249" s="27">
        <v>0</v>
      </c>
      <c r="W249" s="27">
        <v>0</v>
      </c>
      <c r="X249" s="27">
        <v>0</v>
      </c>
      <c r="Y249" s="27">
        <v>0</v>
      </c>
      <c r="Z249" s="27">
        <v>0</v>
      </c>
      <c r="AA249" s="27">
        <v>0</v>
      </c>
      <c r="AB249" s="27">
        <v>0</v>
      </c>
      <c r="AC249" s="28">
        <v>1345014</v>
      </c>
      <c r="AD249" s="27">
        <v>0</v>
      </c>
      <c r="AE249" s="27">
        <v>1345015</v>
      </c>
      <c r="AF249" s="27">
        <v>0</v>
      </c>
      <c r="AG249" s="27">
        <v>309971</v>
      </c>
      <c r="AH249" s="27">
        <v>0</v>
      </c>
      <c r="AI249" s="28">
        <v>3000000</v>
      </c>
      <c r="AJ249" s="27"/>
      <c r="AK249" s="27"/>
      <c r="AL249" s="27"/>
      <c r="AM249" s="27">
        <v>1399756.23</v>
      </c>
      <c r="AN249" s="27">
        <v>1582369.411764706</v>
      </c>
      <c r="AO249" s="27">
        <v>0</v>
      </c>
      <c r="AP249" s="27">
        <v>547286.12294117641</v>
      </c>
      <c r="AQ249" s="27">
        <v>0</v>
      </c>
      <c r="AR249" s="27">
        <v>0</v>
      </c>
      <c r="AS249" s="27">
        <v>0</v>
      </c>
      <c r="AT249" s="27">
        <v>3529411.7647058824</v>
      </c>
    </row>
    <row r="250" spans="1:46" ht="11.5" x14ac:dyDescent="0.25">
      <c r="A250" s="45" t="s">
        <v>19</v>
      </c>
      <c r="B250" s="30" t="s">
        <v>19</v>
      </c>
      <c r="C250" s="30" t="s">
        <v>19</v>
      </c>
      <c r="D250" s="34"/>
      <c r="E250" s="30" t="s">
        <v>19</v>
      </c>
      <c r="F250" s="22" t="s">
        <v>482</v>
      </c>
      <c r="G250" s="30" t="s">
        <v>19</v>
      </c>
      <c r="H250" s="32" t="s">
        <v>482</v>
      </c>
      <c r="I250" s="22" t="s">
        <v>27</v>
      </c>
      <c r="J250" s="23">
        <v>141843978.70949998</v>
      </c>
      <c r="K250" s="23">
        <v>166875269.06999999</v>
      </c>
      <c r="L250" s="23">
        <v>25031290.360500008</v>
      </c>
      <c r="M250" s="49" t="s">
        <v>483</v>
      </c>
      <c r="N250" s="30" t="s">
        <v>19</v>
      </c>
      <c r="O250" s="27">
        <v>0</v>
      </c>
      <c r="P250" s="27">
        <v>0</v>
      </c>
      <c r="Q250" s="27">
        <v>0</v>
      </c>
      <c r="R250" s="27">
        <v>0</v>
      </c>
      <c r="S250" s="27">
        <v>0</v>
      </c>
      <c r="T250" s="27">
        <v>0</v>
      </c>
      <c r="U250" s="27">
        <v>0</v>
      </c>
      <c r="V250" s="27">
        <v>0</v>
      </c>
      <c r="W250" s="27">
        <v>0</v>
      </c>
      <c r="X250" s="27">
        <v>0</v>
      </c>
      <c r="Y250" s="27">
        <v>0</v>
      </c>
      <c r="Z250" s="27">
        <v>0</v>
      </c>
      <c r="AA250" s="27">
        <v>0</v>
      </c>
      <c r="AB250" s="27">
        <v>0</v>
      </c>
      <c r="AC250" s="28">
        <v>0</v>
      </c>
      <c r="AD250" s="27">
        <v>0</v>
      </c>
      <c r="AE250" s="27">
        <v>0</v>
      </c>
      <c r="AF250" s="27">
        <v>0</v>
      </c>
      <c r="AG250" s="27">
        <v>0</v>
      </c>
      <c r="AH250" s="27">
        <v>0</v>
      </c>
      <c r="AI250" s="28">
        <v>0</v>
      </c>
      <c r="AJ250" s="27"/>
      <c r="AK250" s="27">
        <v>12125372.219999999</v>
      </c>
      <c r="AL250" s="27">
        <v>21150264.580000002</v>
      </c>
      <c r="AM250" s="27">
        <v>24065619.359999996</v>
      </c>
      <c r="AN250" s="27">
        <v>27319769.919999998</v>
      </c>
      <c r="AO250" s="27">
        <v>28141145.279999997</v>
      </c>
      <c r="AP250" s="27">
        <v>27345758.700000003</v>
      </c>
      <c r="AQ250" s="27">
        <v>27709599.82</v>
      </c>
      <c r="AR250" s="27">
        <v>0</v>
      </c>
      <c r="AS250" s="27">
        <v>0</v>
      </c>
      <c r="AT250" s="27">
        <v>167857529.88</v>
      </c>
    </row>
    <row r="251" spans="1:46" x14ac:dyDescent="0.25">
      <c r="A251" s="8"/>
      <c r="B251" s="55"/>
      <c r="C251" s="55"/>
      <c r="D251" s="56"/>
      <c r="E251" s="55"/>
      <c r="F251" s="8"/>
      <c r="G251" s="57"/>
      <c r="H251" s="56"/>
      <c r="I251" s="55"/>
      <c r="J251" s="55"/>
      <c r="K251" s="55"/>
      <c r="L251" s="55"/>
      <c r="M251" s="5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c r="AS251" s="8"/>
      <c r="AT251" s="8"/>
    </row>
    <row r="252" spans="1:46" x14ac:dyDescent="0.25">
      <c r="A252" s="8"/>
      <c r="B252" s="8" t="s">
        <v>477</v>
      </c>
      <c r="C252" s="55"/>
      <c r="D252" s="56"/>
      <c r="E252" s="55"/>
      <c r="F252" s="8"/>
      <c r="G252" s="57"/>
      <c r="H252" s="56"/>
      <c r="I252" s="55"/>
      <c r="J252" s="55"/>
      <c r="K252" s="55"/>
      <c r="L252" s="55"/>
      <c r="M252" s="5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c r="AS252" s="8"/>
      <c r="AT252" s="8"/>
    </row>
    <row r="253" spans="1:46" x14ac:dyDescent="0.25">
      <c r="A253" s="8"/>
      <c r="B253" s="55"/>
      <c r="C253" s="55"/>
      <c r="D253" s="56"/>
      <c r="E253" s="55"/>
      <c r="F253" s="8"/>
      <c r="G253" s="57"/>
      <c r="H253" s="56"/>
      <c r="I253" s="55"/>
      <c r="J253" s="55"/>
      <c r="K253" s="55"/>
      <c r="L253" s="55"/>
      <c r="M253" s="5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row>
    <row r="254" spans="1:46" ht="18" x14ac:dyDescent="0.4">
      <c r="A254" s="8"/>
      <c r="B254" s="60" t="s">
        <v>478</v>
      </c>
      <c r="C254" s="55"/>
      <c r="D254" s="56"/>
      <c r="E254" s="55"/>
      <c r="F254" s="8"/>
      <c r="G254" s="57"/>
      <c r="H254" s="56"/>
      <c r="I254" s="55"/>
      <c r="J254" s="55"/>
      <c r="K254" s="55"/>
      <c r="L254" s="55"/>
      <c r="M254" s="58"/>
      <c r="N254" s="8"/>
      <c r="O254" s="8"/>
      <c r="P254" s="8"/>
      <c r="Q254" s="8"/>
      <c r="R254" s="8"/>
      <c r="S254" s="8"/>
      <c r="T254" s="8"/>
      <c r="U254" s="8"/>
      <c r="V254" s="8"/>
      <c r="W254" s="8"/>
      <c r="X254" s="8"/>
      <c r="Y254" s="8"/>
      <c r="Z254" s="8"/>
      <c r="AA254" s="8"/>
      <c r="AB254" s="8"/>
      <c r="AC254" s="103" t="s">
        <v>481</v>
      </c>
      <c r="AD254" s="103"/>
      <c r="AE254" s="8"/>
      <c r="AF254" s="8"/>
      <c r="AG254" s="8"/>
      <c r="AH254" s="8"/>
      <c r="AI254" s="8"/>
      <c r="AJ254" s="8"/>
      <c r="AK254" s="8"/>
      <c r="AL254" s="8"/>
      <c r="AM254" s="8"/>
      <c r="AN254" s="8"/>
      <c r="AO254" s="8"/>
      <c r="AP254" s="8"/>
      <c r="AQ254" s="8"/>
      <c r="AR254" s="8"/>
      <c r="AS254" s="8"/>
      <c r="AT254" s="8"/>
    </row>
    <row r="255" spans="1:46" x14ac:dyDescent="0.25">
      <c r="A255" s="8"/>
      <c r="B255" s="55"/>
      <c r="C255" s="55"/>
      <c r="D255" s="56"/>
      <c r="E255" s="55"/>
      <c r="F255" s="8"/>
      <c r="G255" s="57"/>
      <c r="H255" s="56"/>
      <c r="I255" s="55"/>
      <c r="J255" s="55"/>
      <c r="K255" s="55"/>
      <c r="L255" s="55"/>
      <c r="M255" s="5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row>
    <row r="256" spans="1:46" x14ac:dyDescent="0.25">
      <c r="A256" s="8"/>
      <c r="B256" s="59" t="s">
        <v>479</v>
      </c>
      <c r="C256" s="55"/>
      <c r="D256" s="56"/>
      <c r="E256" s="55"/>
      <c r="F256" s="8"/>
      <c r="G256" s="57"/>
      <c r="H256" s="56"/>
      <c r="I256" s="55"/>
      <c r="J256" s="55"/>
      <c r="K256" s="55"/>
      <c r="L256" s="55"/>
      <c r="M256" s="5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c r="AS256" s="8"/>
      <c r="AT256" s="8"/>
    </row>
    <row r="257" spans="1:46" x14ac:dyDescent="0.25">
      <c r="A257" s="8"/>
      <c r="B257" s="59" t="s">
        <v>480</v>
      </c>
      <c r="C257" s="55"/>
      <c r="D257" s="56"/>
      <c r="E257" s="55"/>
      <c r="F257" s="8"/>
      <c r="G257" s="57"/>
      <c r="H257" s="56"/>
      <c r="I257" s="55"/>
      <c r="J257" s="55"/>
      <c r="K257" s="55"/>
      <c r="L257" s="55"/>
      <c r="M257" s="5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row>
    <row r="259" spans="1:46" x14ac:dyDescent="0.25">
      <c r="P259" s="54"/>
    </row>
  </sheetData>
  <autoFilter ref="A13:O250" xr:uid="{18336C7E-EA83-48D9-BBD4-B04A11650D02}"/>
  <mergeCells count="20">
    <mergeCell ref="AR1:AT1"/>
    <mergeCell ref="A6:A12"/>
    <mergeCell ref="B6:B12"/>
    <mergeCell ref="C6:C12"/>
    <mergeCell ref="E6:E12"/>
    <mergeCell ref="F6:F12"/>
    <mergeCell ref="Q5:AC5"/>
    <mergeCell ref="M6:M12"/>
    <mergeCell ref="Q3:AI3"/>
    <mergeCell ref="B2:AT2"/>
    <mergeCell ref="B3:P3"/>
    <mergeCell ref="G6:G12"/>
    <mergeCell ref="H6:H12"/>
    <mergeCell ref="I6:I12"/>
    <mergeCell ref="AJ3:AT3"/>
    <mergeCell ref="AC254:AD254"/>
    <mergeCell ref="D6:D12"/>
    <mergeCell ref="J6:J12"/>
    <mergeCell ref="K6:K12"/>
    <mergeCell ref="L6:L12"/>
  </mergeCells>
  <pageMargins left="0.23622047244094491" right="0.23622047244094491" top="0.74803149606299213" bottom="0.74803149606299213" header="0.31496062992125984" footer="0.31496062992125984"/>
  <pageSetup paperSize="8" scale="29" orientation="landscape" r:id="rId1"/>
  <headerFoot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82060-675E-4A86-A370-067A7CB0C2F3}">
  <sheetPr>
    <tabColor theme="7" tint="0.59999389629810485"/>
    <pageSetUpPr fitToPage="1"/>
  </sheetPr>
  <dimension ref="A1:AY267"/>
  <sheetViews>
    <sheetView tabSelected="1" topLeftCell="D1" zoomScaleNormal="100" zoomScaleSheetLayoutView="85" workbookViewId="0">
      <selection activeCell="G1" sqref="G1"/>
    </sheetView>
  </sheetViews>
  <sheetFormatPr defaultColWidth="9.1796875" defaultRowHeight="14" outlineLevelCol="1" x14ac:dyDescent="0.25"/>
  <cols>
    <col min="1" max="1" width="9.1796875" style="3" hidden="1" customWidth="1"/>
    <col min="2" max="2" width="6.81640625" style="50" customWidth="1"/>
    <col min="3" max="3" width="5.1796875" style="50" customWidth="1"/>
    <col min="4" max="4" width="16.453125" style="51" customWidth="1"/>
    <col min="5" max="5" width="8.54296875" style="50" customWidth="1"/>
    <col min="6" max="6" width="21.7265625" style="3" customWidth="1"/>
    <col min="7" max="7" width="9" style="52" customWidth="1"/>
    <col min="8" max="8" width="22" style="51" customWidth="1"/>
    <col min="9" max="9" width="6.453125" style="50" customWidth="1"/>
    <col min="10" max="10" width="12.1796875" style="53" customWidth="1"/>
    <col min="11" max="11" width="9.1796875" style="3" customWidth="1"/>
    <col min="12" max="12" width="13.1796875" style="3" customWidth="1"/>
    <col min="13" max="13" width="12.26953125" style="3" customWidth="1"/>
    <col min="14" max="15" width="9.81640625" style="3" customWidth="1"/>
    <col min="16" max="24" width="9.81640625" style="3" hidden="1" customWidth="1" outlineLevel="1"/>
    <col min="25" max="25" width="9.81640625" style="3" customWidth="1" collapsed="1"/>
    <col min="26" max="43" width="9.81640625" style="3" customWidth="1"/>
    <col min="44" max="44" width="11.453125" style="3" customWidth="1"/>
    <col min="45" max="16384" width="9.1796875" style="3"/>
  </cols>
  <sheetData>
    <row r="1" spans="1:51" ht="60" customHeight="1" x14ac:dyDescent="0.25">
      <c r="A1" s="8"/>
      <c r="B1" s="55"/>
      <c r="C1" s="55"/>
      <c r="D1" s="56"/>
      <c r="E1" s="55"/>
      <c r="F1" s="8"/>
      <c r="G1" s="57"/>
      <c r="H1" s="56"/>
      <c r="I1" s="55"/>
      <c r="J1" s="5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row>
    <row r="2" spans="1:51" s="2" customFormat="1" ht="43" customHeight="1" x14ac:dyDescent="0.3">
      <c r="A2" s="1"/>
      <c r="B2" s="120" t="s">
        <v>515</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3"/>
      <c r="AT2" s="3"/>
      <c r="AU2" s="3"/>
      <c r="AV2" s="3"/>
      <c r="AW2" s="3"/>
      <c r="AX2" s="3"/>
      <c r="AY2" s="3"/>
    </row>
    <row r="3" spans="1:51" ht="13" customHeight="1" x14ac:dyDescent="0.25">
      <c r="A3" s="8"/>
      <c r="B3" s="119" t="s">
        <v>534</v>
      </c>
      <c r="C3" s="119"/>
      <c r="D3" s="119"/>
      <c r="E3" s="119"/>
      <c r="F3" s="119"/>
      <c r="G3" s="119"/>
      <c r="H3" s="119"/>
      <c r="I3" s="119"/>
      <c r="J3" s="119"/>
      <c r="K3" s="119"/>
      <c r="L3" s="119"/>
      <c r="M3" s="119"/>
      <c r="N3" s="123" t="s">
        <v>514</v>
      </c>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5"/>
    </row>
    <row r="4" spans="1:51" ht="22.5" customHeight="1" x14ac:dyDescent="0.3">
      <c r="A4" s="8"/>
      <c r="B4" s="119"/>
      <c r="C4" s="119"/>
      <c r="D4" s="119"/>
      <c r="E4" s="119"/>
      <c r="F4" s="119"/>
      <c r="G4" s="119"/>
      <c r="H4" s="119"/>
      <c r="I4" s="119"/>
      <c r="J4" s="119"/>
      <c r="K4" s="119"/>
      <c r="L4" s="119"/>
      <c r="M4" s="119"/>
      <c r="N4" s="116" t="s">
        <v>486</v>
      </c>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8"/>
      <c r="AS4" s="2"/>
      <c r="AT4" s="2"/>
      <c r="AU4" s="2"/>
      <c r="AV4" s="2"/>
    </row>
    <row r="5" spans="1:51" ht="40.5" customHeight="1" x14ac:dyDescent="0.3">
      <c r="A5" s="8"/>
      <c r="B5" s="127"/>
      <c r="C5" s="128"/>
      <c r="D5" s="128"/>
      <c r="E5" s="128"/>
      <c r="F5" s="128"/>
      <c r="G5" s="128"/>
      <c r="H5" s="128"/>
      <c r="I5" s="128"/>
      <c r="J5" s="87" t="s">
        <v>6</v>
      </c>
      <c r="K5" s="89"/>
      <c r="L5" s="9" t="s">
        <v>484</v>
      </c>
      <c r="M5" s="9" t="s">
        <v>485</v>
      </c>
      <c r="N5" s="11" t="s">
        <v>537</v>
      </c>
      <c r="O5" s="11" t="s">
        <v>536</v>
      </c>
      <c r="P5" s="97" t="s">
        <v>516</v>
      </c>
      <c r="Q5" s="97" t="s">
        <v>517</v>
      </c>
      <c r="R5" s="97" t="s">
        <v>518</v>
      </c>
      <c r="S5" s="97" t="s">
        <v>519</v>
      </c>
      <c r="T5" s="101" t="s">
        <v>520</v>
      </c>
      <c r="U5" s="101" t="s">
        <v>521</v>
      </c>
      <c r="V5" s="101" t="s">
        <v>522</v>
      </c>
      <c r="W5" s="101" t="s">
        <v>523</v>
      </c>
      <c r="X5" s="101" t="s">
        <v>524</v>
      </c>
      <c r="Y5" s="11" t="s">
        <v>535</v>
      </c>
      <c r="Z5" s="97" t="s">
        <v>525</v>
      </c>
      <c r="AA5" s="97" t="s">
        <v>526</v>
      </c>
      <c r="AB5" s="97" t="s">
        <v>527</v>
      </c>
      <c r="AC5" s="97" t="s">
        <v>528</v>
      </c>
      <c r="AD5" s="101" t="s">
        <v>529</v>
      </c>
      <c r="AE5" s="101" t="s">
        <v>530</v>
      </c>
      <c r="AF5" s="101" t="s">
        <v>531</v>
      </c>
      <c r="AG5" s="101" t="s">
        <v>532</v>
      </c>
      <c r="AH5" s="101" t="s">
        <v>533</v>
      </c>
      <c r="AI5" s="11" t="s">
        <v>490</v>
      </c>
      <c r="AJ5" s="11" t="s">
        <v>491</v>
      </c>
      <c r="AK5" s="11" t="s">
        <v>492</v>
      </c>
      <c r="AL5" s="11" t="s">
        <v>493</v>
      </c>
      <c r="AM5" s="11" t="s">
        <v>494</v>
      </c>
      <c r="AN5" s="11" t="s">
        <v>495</v>
      </c>
      <c r="AO5" s="11" t="s">
        <v>496</v>
      </c>
      <c r="AP5" s="11" t="s">
        <v>497</v>
      </c>
      <c r="AQ5" s="11" t="s">
        <v>498</v>
      </c>
      <c r="AR5" s="9" t="s">
        <v>7</v>
      </c>
      <c r="AS5" s="2"/>
      <c r="AT5" s="2"/>
      <c r="AU5" s="2"/>
      <c r="AV5" s="2"/>
    </row>
    <row r="6" spans="1:51" ht="40.5" customHeight="1" x14ac:dyDescent="0.3">
      <c r="A6" s="8"/>
      <c r="B6" s="129"/>
      <c r="C6" s="130"/>
      <c r="D6" s="130"/>
      <c r="E6" s="130"/>
      <c r="F6" s="130"/>
      <c r="G6" s="130"/>
      <c r="H6" s="130"/>
      <c r="I6" s="130"/>
      <c r="J6" s="88" t="s">
        <v>20</v>
      </c>
      <c r="K6" s="86"/>
      <c r="L6" s="85">
        <f>SUM(L7:L18)</f>
        <v>44054370.029999994</v>
      </c>
      <c r="M6" s="85">
        <f>SUM(M7:M18)</f>
        <v>130511296.04999998</v>
      </c>
      <c r="N6" s="85">
        <f>SUM(N7:N18)</f>
        <v>22549588.739999995</v>
      </c>
      <c r="O6" s="85">
        <f>SUM(O7:O18)</f>
        <v>23325648.620000005</v>
      </c>
      <c r="P6" s="85">
        <f>SUM(P7:P18)</f>
        <v>23541649.390000001</v>
      </c>
      <c r="Q6" s="98">
        <f>IFERROR(P6/O6,"nebija plānots")</f>
        <v>1.0092602256648413</v>
      </c>
      <c r="R6" s="85">
        <f>SUM(R7:R18)</f>
        <v>216000.76999999851</v>
      </c>
      <c r="S6" s="85" t="s">
        <v>15</v>
      </c>
      <c r="T6" s="85">
        <f>SUM(T7:T18)</f>
        <v>45875237.360000007</v>
      </c>
      <c r="U6" s="85">
        <f>SUM(U7:U18)</f>
        <v>46091238.130000003</v>
      </c>
      <c r="V6" s="98">
        <f>IFERROR(U6/T6,"nebija plānots")</f>
        <v>1.0047084392894789</v>
      </c>
      <c r="W6" s="85">
        <f>SUM(W7:W18)</f>
        <v>216000.769999999</v>
      </c>
      <c r="X6" s="98">
        <f t="shared" ref="X6:X17" si="0">IFERROR(W6/T6,"nebija plānots")</f>
        <v>4.7084392894790024E-3</v>
      </c>
      <c r="Y6" s="85">
        <f t="shared" ref="Y6:AR6" si="1">SUM(Y7:Y18)</f>
        <v>81032840.810000002</v>
      </c>
      <c r="Z6" s="85">
        <f>SUM(Z7:Z18)</f>
        <v>97816679.159999996</v>
      </c>
      <c r="AA6" s="98">
        <f>IFERROR(Z6/Y6,"nebija plānots")</f>
        <v>1.2071239041138091</v>
      </c>
      <c r="AB6" s="85">
        <f>SUM(AB7:AB18)</f>
        <v>16783838.349999998</v>
      </c>
      <c r="AC6" s="85" t="s">
        <v>15</v>
      </c>
      <c r="AD6" s="85">
        <f>SUM(AD7:AD18)</f>
        <v>126908078.17</v>
      </c>
      <c r="AE6" s="85">
        <f>SUM(AE7:AE18)</f>
        <v>143907917.29000005</v>
      </c>
      <c r="AF6" s="98">
        <f>IFERROR(AE6/AD6,"nebija plānots")</f>
        <v>1.1339539560060776</v>
      </c>
      <c r="AG6" s="85">
        <f>SUM(AG7:AG18)</f>
        <v>16999839.119999986</v>
      </c>
      <c r="AH6" s="98">
        <f t="shared" ref="AH6:AH17" si="2">IFERROR(AG6/AD6,"nebija plānots")</f>
        <v>0.13395395600607721</v>
      </c>
      <c r="AI6" s="85">
        <f t="shared" si="1"/>
        <v>23884267.209999997</v>
      </c>
      <c r="AJ6" s="85">
        <f t="shared" si="1"/>
        <v>62649929.559999995</v>
      </c>
      <c r="AK6" s="85">
        <f t="shared" si="1"/>
        <v>27337345.497540001</v>
      </c>
      <c r="AL6" s="85">
        <f t="shared" si="1"/>
        <v>44958836.843199998</v>
      </c>
      <c r="AM6" s="85">
        <f t="shared" si="1"/>
        <v>18707289.47845</v>
      </c>
      <c r="AN6" s="85">
        <f t="shared" si="1"/>
        <v>26775945.069366667</v>
      </c>
      <c r="AO6" s="85">
        <f t="shared" si="1"/>
        <v>52850003.504291475</v>
      </c>
      <c r="AP6" s="85">
        <f t="shared" si="1"/>
        <v>71289487.994366676</v>
      </c>
      <c r="AQ6" s="85">
        <f t="shared" si="1"/>
        <v>49477984.040807575</v>
      </c>
      <c r="AR6" s="85">
        <f t="shared" si="1"/>
        <v>504839167.36802238</v>
      </c>
      <c r="AS6" s="2"/>
      <c r="AT6" s="2"/>
      <c r="AU6" s="2"/>
      <c r="AV6" s="2"/>
    </row>
    <row r="7" spans="1:51" ht="14.15" customHeight="1" x14ac:dyDescent="0.3">
      <c r="A7" s="8"/>
      <c r="B7" s="129"/>
      <c r="C7" s="130"/>
      <c r="D7" s="130"/>
      <c r="E7" s="130"/>
      <c r="F7" s="130"/>
      <c r="G7" s="130"/>
      <c r="H7" s="130"/>
      <c r="I7" s="130"/>
      <c r="J7" s="88" t="s">
        <v>51</v>
      </c>
      <c r="K7" s="86"/>
      <c r="L7" s="14">
        <v>42994222.299999997</v>
      </c>
      <c r="M7" s="14">
        <v>34557969.030000001</v>
      </c>
      <c r="N7" s="14">
        <v>2235956.88</v>
      </c>
      <c r="O7" s="14">
        <v>12414264.15</v>
      </c>
      <c r="P7" s="14">
        <f t="shared" ref="P7:P18" si="3">SUMIF($J$27:$J$262,$J7,$P$27:$P$262)</f>
        <v>12414262.949999999</v>
      </c>
      <c r="Q7" s="99">
        <f>IFERROR(P7/O7,"nebija plānots")</f>
        <v>0.99999990333700117</v>
      </c>
      <c r="R7" s="100">
        <f>P7-O7</f>
        <v>-1.2000000011175871</v>
      </c>
      <c r="S7" s="99">
        <f>IFERROR(R7/O7,"nebija plānots")</f>
        <v>-9.6662998838927321E-8</v>
      </c>
      <c r="T7" s="14">
        <f>N7+O7</f>
        <v>14650221.030000001</v>
      </c>
      <c r="U7" s="14">
        <f>N7+P7</f>
        <v>14650219.829999998</v>
      </c>
      <c r="V7" s="99">
        <f>IFERROR(U7/T7,"nebija plānots")</f>
        <v>0.99999991808997279</v>
      </c>
      <c r="W7" s="102">
        <f>U7-T7</f>
        <v>-1.2000000029802322</v>
      </c>
      <c r="X7" s="99">
        <f t="shared" si="0"/>
        <v>-8.1910027195011683E-8</v>
      </c>
      <c r="Y7" s="14">
        <v>52800255.102781758</v>
      </c>
      <c r="Z7" s="14">
        <f>SUMIF($J$27:$J$262,$J7,$Z$27:$Z$262)+52173091.0248</f>
        <v>53070991.704800002</v>
      </c>
      <c r="AA7" s="99">
        <f>IFERROR(Z7/Y7,"nebija plānots")</f>
        <v>1.0051275623856595</v>
      </c>
      <c r="AB7" s="100">
        <f>Z7-Y7</f>
        <v>270736.60201824456</v>
      </c>
      <c r="AC7" s="99">
        <f>IFERROR(AB7/Y7,"nebija plānots")</f>
        <v>5.1275623856594007E-3</v>
      </c>
      <c r="AD7" s="14">
        <f>T7+Y7</f>
        <v>67450476.132781759</v>
      </c>
      <c r="AE7" s="14">
        <f>U7+Z7</f>
        <v>67721211.534799993</v>
      </c>
      <c r="AF7" s="99">
        <f>IFERROR(AE7/AD7,"nebija plānots")</f>
        <v>1.0040138397464426</v>
      </c>
      <c r="AG7" s="102">
        <f>AE7-AD7</f>
        <v>270735.40201823413</v>
      </c>
      <c r="AH7" s="99">
        <f t="shared" si="2"/>
        <v>4.0138397464425518E-3</v>
      </c>
      <c r="AI7" s="14">
        <v>241190</v>
      </c>
      <c r="AJ7" s="14">
        <v>11778615</v>
      </c>
      <c r="AK7" s="14">
        <v>8844845</v>
      </c>
      <c r="AL7" s="14">
        <v>10828785</v>
      </c>
      <c r="AM7" s="14">
        <v>2977543.2</v>
      </c>
      <c r="AN7" s="14">
        <v>897184</v>
      </c>
      <c r="AO7" s="14">
        <v>5534073.9500000002</v>
      </c>
      <c r="AP7" s="14">
        <v>19514808.350403663</v>
      </c>
      <c r="AQ7" s="14">
        <v>5407817</v>
      </c>
      <c r="AR7" s="14">
        <v>133475337.63318543</v>
      </c>
      <c r="AS7" s="2"/>
      <c r="AT7" s="2"/>
      <c r="AU7" s="2"/>
      <c r="AV7" s="2"/>
    </row>
    <row r="8" spans="1:51" ht="14.15" customHeight="1" x14ac:dyDescent="0.3">
      <c r="A8" s="8"/>
      <c r="B8" s="129"/>
      <c r="C8" s="130"/>
      <c r="D8" s="130"/>
      <c r="E8" s="130"/>
      <c r="F8" s="130"/>
      <c r="G8" s="130"/>
      <c r="H8" s="130"/>
      <c r="I8" s="130"/>
      <c r="J8" s="88" t="s">
        <v>81</v>
      </c>
      <c r="K8" s="86"/>
      <c r="L8" s="14">
        <v>265045.21999999997</v>
      </c>
      <c r="M8" s="14">
        <v>24924687.629999995</v>
      </c>
      <c r="N8" s="14">
        <v>6712665.3099999996</v>
      </c>
      <c r="O8" s="14">
        <v>4530142.84</v>
      </c>
      <c r="P8" s="14">
        <f t="shared" si="3"/>
        <v>4530141.51</v>
      </c>
      <c r="Q8" s="99">
        <f t="shared" ref="Q8:Q18" si="4">IFERROR(P8/O8,"nebija plānots")</f>
        <v>0.99999970641102343</v>
      </c>
      <c r="R8" s="100">
        <f t="shared" ref="R8:R18" si="5">P8-O8</f>
        <v>-1.3300000000745058</v>
      </c>
      <c r="S8" s="99">
        <f t="shared" ref="S8:S18" si="6">IFERROR(R8/O8,"nebija plānots")</f>
        <v>-2.9358897656183083E-7</v>
      </c>
      <c r="T8" s="14">
        <f t="shared" ref="T8:T18" si="7">N8+O8</f>
        <v>11242808.149999999</v>
      </c>
      <c r="U8" s="14">
        <f t="shared" ref="U8:U18" si="8">N8+P8</f>
        <v>11242806.82</v>
      </c>
      <c r="V8" s="99">
        <f t="shared" ref="V8:V17" si="9">IFERROR(U8/T8,"nebija plānots")</f>
        <v>0.99999988170215304</v>
      </c>
      <c r="W8" s="102">
        <f t="shared" ref="W8:W18" si="10">U8-T8</f>
        <v>-1.3299999982118607</v>
      </c>
      <c r="X8" s="99">
        <f t="shared" si="0"/>
        <v>-1.1829784698512897E-7</v>
      </c>
      <c r="Y8" s="14">
        <v>4538410.03</v>
      </c>
      <c r="Z8" s="14">
        <f>SUMIF($J$27:$J$262,$J8,$Z$27:$Z$262)</f>
        <v>6654567.3899999997</v>
      </c>
      <c r="AA8" s="99">
        <f t="shared" ref="AA8:AA18" si="11">IFERROR(Z8/Y8,"nebija plānots")</f>
        <v>1.4662772526086629</v>
      </c>
      <c r="AB8" s="100">
        <f t="shared" ref="AB8:AB18" si="12">Z8-Y8</f>
        <v>2116157.3599999994</v>
      </c>
      <c r="AC8" s="99">
        <f t="shared" ref="AC8:AC18" si="13">IFERROR(AB8/Y8,"nebija plānots")</f>
        <v>0.46627725260866287</v>
      </c>
      <c r="AD8" s="14">
        <f t="shared" ref="AD8:AD18" si="14">T8+Y8</f>
        <v>15781218.18</v>
      </c>
      <c r="AE8" s="14">
        <f t="shared" ref="AE8:AE18" si="15">U8+Z8</f>
        <v>17897374.210000001</v>
      </c>
      <c r="AF8" s="99">
        <f t="shared" ref="AF8:AF17" si="16">IFERROR(AE8/AD8,"nebija plānots")</f>
        <v>1.1340933257409664</v>
      </c>
      <c r="AG8" s="102">
        <f t="shared" ref="AG8:AG18" si="17">AE8-AD8</f>
        <v>2116156.0300000012</v>
      </c>
      <c r="AH8" s="99">
        <f t="shared" si="2"/>
        <v>0.13409332574096641</v>
      </c>
      <c r="AI8" s="14">
        <v>5111176.34</v>
      </c>
      <c r="AJ8" s="14">
        <v>7617534.7999999998</v>
      </c>
      <c r="AK8" s="14">
        <v>11068271.977539999</v>
      </c>
      <c r="AL8" s="14">
        <v>6288952.3831999991</v>
      </c>
      <c r="AM8" s="14">
        <v>7661301.61845</v>
      </c>
      <c r="AN8" s="14">
        <v>10644641.179366667</v>
      </c>
      <c r="AO8" s="14">
        <v>19886395.329366665</v>
      </c>
      <c r="AP8" s="14">
        <v>37230876.054366671</v>
      </c>
      <c r="AQ8" s="14">
        <v>11598733.200807575</v>
      </c>
      <c r="AR8" s="14">
        <v>132889101.06309757</v>
      </c>
      <c r="AS8" s="2"/>
      <c r="AT8" s="2"/>
      <c r="AU8" s="2"/>
      <c r="AV8" s="2"/>
    </row>
    <row r="9" spans="1:51" ht="14.15" customHeight="1" x14ac:dyDescent="0.3">
      <c r="A9" s="8"/>
      <c r="B9" s="129"/>
      <c r="C9" s="130"/>
      <c r="D9" s="130"/>
      <c r="E9" s="130"/>
      <c r="F9" s="130"/>
      <c r="G9" s="130"/>
      <c r="H9" s="130"/>
      <c r="I9" s="130"/>
      <c r="J9" s="88" t="s">
        <v>89</v>
      </c>
      <c r="K9" s="86"/>
      <c r="L9" s="14">
        <v>0</v>
      </c>
      <c r="M9" s="14">
        <v>37408396.289999999</v>
      </c>
      <c r="N9" s="14">
        <v>10120152</v>
      </c>
      <c r="O9" s="14">
        <v>2999551</v>
      </c>
      <c r="P9" s="14">
        <f t="shared" si="3"/>
        <v>2999551.48</v>
      </c>
      <c r="Q9" s="99">
        <f t="shared" si="4"/>
        <v>1.0000001600239503</v>
      </c>
      <c r="R9" s="100">
        <f t="shared" si="5"/>
        <v>0.47999999998137355</v>
      </c>
      <c r="S9" s="99">
        <f t="shared" si="6"/>
        <v>1.600239502450112E-7</v>
      </c>
      <c r="T9" s="14">
        <f t="shared" si="7"/>
        <v>13119703</v>
      </c>
      <c r="U9" s="14">
        <f t="shared" si="8"/>
        <v>13119703.48</v>
      </c>
      <c r="V9" s="99">
        <f t="shared" si="9"/>
        <v>1.0000000365861941</v>
      </c>
      <c r="W9" s="102">
        <f t="shared" si="10"/>
        <v>0.48000000044703484</v>
      </c>
      <c r="X9" s="99">
        <f t="shared" si="0"/>
        <v>3.6586194096545844E-8</v>
      </c>
      <c r="Y9" s="14">
        <v>0</v>
      </c>
      <c r="Z9" s="14">
        <f t="shared" ref="Z8:Z18" si="18">SUMIF($J$27:$J$262,$J9,$Z$27:$Z$262)</f>
        <v>1164467.7</v>
      </c>
      <c r="AA9" s="99" t="str">
        <f t="shared" si="11"/>
        <v>nebija plānots</v>
      </c>
      <c r="AB9" s="100">
        <f t="shared" si="12"/>
        <v>1164467.7</v>
      </c>
      <c r="AC9" s="99" t="str">
        <f t="shared" si="13"/>
        <v>nebija plānots</v>
      </c>
      <c r="AD9" s="14">
        <f t="shared" si="14"/>
        <v>13119703</v>
      </c>
      <c r="AE9" s="14">
        <f t="shared" si="15"/>
        <v>14284171.18</v>
      </c>
      <c r="AF9" s="99">
        <f t="shared" si="16"/>
        <v>1.088757205860529</v>
      </c>
      <c r="AG9" s="102">
        <f t="shared" si="17"/>
        <v>1164468.1799999997</v>
      </c>
      <c r="AH9" s="99">
        <f t="shared" si="2"/>
        <v>8.8757205860528987E-2</v>
      </c>
      <c r="AI9" s="14">
        <v>1557762</v>
      </c>
      <c r="AJ9" s="14">
        <v>40087268</v>
      </c>
      <c r="AK9" s="14">
        <v>1249500</v>
      </c>
      <c r="AL9" s="14">
        <v>3213463</v>
      </c>
      <c r="AM9" s="14">
        <v>1249500</v>
      </c>
      <c r="AN9" s="14">
        <v>0</v>
      </c>
      <c r="AO9" s="14">
        <v>8240765</v>
      </c>
      <c r="AP9" s="14">
        <v>1190074</v>
      </c>
      <c r="AQ9" s="14">
        <v>15304945</v>
      </c>
      <c r="AR9" s="14">
        <v>85212980</v>
      </c>
      <c r="AS9" s="2"/>
      <c r="AT9" s="2"/>
      <c r="AU9" s="2"/>
      <c r="AV9" s="2"/>
    </row>
    <row r="10" spans="1:51" ht="14.15" customHeight="1" x14ac:dyDescent="0.3">
      <c r="A10" s="8"/>
      <c r="B10" s="129"/>
      <c r="C10" s="130"/>
      <c r="D10" s="130"/>
      <c r="E10" s="130"/>
      <c r="F10" s="130"/>
      <c r="G10" s="130"/>
      <c r="H10" s="130"/>
      <c r="I10" s="130"/>
      <c r="J10" s="88" t="s">
        <v>28</v>
      </c>
      <c r="K10" s="86"/>
      <c r="L10" s="14">
        <v>115102.51</v>
      </c>
      <c r="M10" s="14">
        <v>4990447.5299999993</v>
      </c>
      <c r="N10" s="14">
        <v>148750</v>
      </c>
      <c r="O10" s="14">
        <v>1621314.8200000003</v>
      </c>
      <c r="P10" s="14">
        <f t="shared" si="3"/>
        <v>1781478.56</v>
      </c>
      <c r="Q10" s="99">
        <f t="shared" si="4"/>
        <v>1.098786329480415</v>
      </c>
      <c r="R10" s="100">
        <f t="shared" si="5"/>
        <v>160163.73999999976</v>
      </c>
      <c r="S10" s="99">
        <f t="shared" si="6"/>
        <v>9.8786329480414992E-2</v>
      </c>
      <c r="T10" s="14">
        <f t="shared" si="7"/>
        <v>1770064.8200000003</v>
      </c>
      <c r="U10" s="14">
        <f t="shared" si="8"/>
        <v>1930228.56</v>
      </c>
      <c r="V10" s="99">
        <f t="shared" si="9"/>
        <v>1.0904846750188504</v>
      </c>
      <c r="W10" s="102">
        <f t="shared" si="10"/>
        <v>160163.73999999976</v>
      </c>
      <c r="X10" s="99">
        <f t="shared" si="0"/>
        <v>9.0484675018850283E-2</v>
      </c>
      <c r="Y10" s="14">
        <v>1931676.44</v>
      </c>
      <c r="Z10" s="14">
        <f t="shared" si="18"/>
        <v>2007274.12</v>
      </c>
      <c r="AA10" s="99">
        <f t="shared" si="11"/>
        <v>1.0391357881861416</v>
      </c>
      <c r="AB10" s="100">
        <f t="shared" si="12"/>
        <v>75597.680000000168</v>
      </c>
      <c r="AC10" s="99">
        <f t="shared" si="13"/>
        <v>3.9135788186141655E-2</v>
      </c>
      <c r="AD10" s="14">
        <f t="shared" si="14"/>
        <v>3701741.2600000002</v>
      </c>
      <c r="AE10" s="14">
        <f t="shared" si="15"/>
        <v>3937502.68</v>
      </c>
      <c r="AF10" s="99">
        <f t="shared" si="16"/>
        <v>1.0636893298155581</v>
      </c>
      <c r="AG10" s="102">
        <f t="shared" si="17"/>
        <v>235761.41999999993</v>
      </c>
      <c r="AH10" s="99">
        <f t="shared" si="2"/>
        <v>6.3689329815558179E-2</v>
      </c>
      <c r="AI10" s="14">
        <v>4972419.63</v>
      </c>
      <c r="AJ10" s="14">
        <v>599320.73</v>
      </c>
      <c r="AK10" s="14">
        <v>2148893.1100000003</v>
      </c>
      <c r="AL10" s="14">
        <v>16901736.289999999</v>
      </c>
      <c r="AM10" s="14">
        <v>2614865.73</v>
      </c>
      <c r="AN10" s="14">
        <v>2644077.16</v>
      </c>
      <c r="AO10" s="14">
        <v>8178496.2000000002</v>
      </c>
      <c r="AP10" s="14">
        <v>8769082.2899999991</v>
      </c>
      <c r="AQ10" s="14">
        <v>6621839.96</v>
      </c>
      <c r="AR10" s="14">
        <v>57152472.359999999</v>
      </c>
      <c r="AS10" s="2"/>
      <c r="AT10" s="2"/>
      <c r="AU10" s="2"/>
      <c r="AV10" s="2"/>
    </row>
    <row r="11" spans="1:51" ht="14.15" customHeight="1" x14ac:dyDescent="0.3">
      <c r="A11" s="8"/>
      <c r="B11" s="129"/>
      <c r="C11" s="130"/>
      <c r="D11" s="130"/>
      <c r="E11" s="130"/>
      <c r="F11" s="130"/>
      <c r="G11" s="130"/>
      <c r="H11" s="130"/>
      <c r="I11" s="130"/>
      <c r="J11" s="88" t="s">
        <v>164</v>
      </c>
      <c r="K11" s="86"/>
      <c r="L11" s="14">
        <v>0</v>
      </c>
      <c r="M11" s="14">
        <v>14600467.719999999</v>
      </c>
      <c r="N11" s="14">
        <v>2599871.7000000002</v>
      </c>
      <c r="O11" s="14">
        <v>986916.3</v>
      </c>
      <c r="P11" s="14">
        <f t="shared" si="3"/>
        <v>986916.01</v>
      </c>
      <c r="Q11" s="99">
        <f t="shared" si="4"/>
        <v>0.99999970615542566</v>
      </c>
      <c r="R11" s="100">
        <f t="shared" si="5"/>
        <v>-0.2900000000372529</v>
      </c>
      <c r="S11" s="99">
        <f t="shared" si="6"/>
        <v>-2.9384457429394252E-7</v>
      </c>
      <c r="T11" s="14">
        <f t="shared" si="7"/>
        <v>3586788</v>
      </c>
      <c r="U11" s="14">
        <f t="shared" si="8"/>
        <v>3586787.71</v>
      </c>
      <c r="V11" s="99">
        <f t="shared" si="9"/>
        <v>0.99999991914771658</v>
      </c>
      <c r="W11" s="102">
        <f t="shared" si="10"/>
        <v>-0.2900000000372529</v>
      </c>
      <c r="X11" s="99">
        <f t="shared" si="0"/>
        <v>-8.0852283446150963E-8</v>
      </c>
      <c r="Y11" s="14">
        <v>292629.28000000003</v>
      </c>
      <c r="Z11" s="14">
        <f t="shared" si="18"/>
        <v>3953475.47</v>
      </c>
      <c r="AA11" s="99">
        <f t="shared" si="11"/>
        <v>13.510184182526094</v>
      </c>
      <c r="AB11" s="100">
        <f t="shared" si="12"/>
        <v>3660846.1900000004</v>
      </c>
      <c r="AC11" s="99">
        <f t="shared" si="13"/>
        <v>12.510184182526096</v>
      </c>
      <c r="AD11" s="14">
        <f t="shared" si="14"/>
        <v>3879417.2800000003</v>
      </c>
      <c r="AE11" s="14">
        <f t="shared" si="15"/>
        <v>7540263.1799999997</v>
      </c>
      <c r="AF11" s="99">
        <f t="shared" si="16"/>
        <v>1.9436587084542758</v>
      </c>
      <c r="AG11" s="102">
        <f t="shared" si="17"/>
        <v>3660845.8999999994</v>
      </c>
      <c r="AH11" s="99">
        <f t="shared" si="2"/>
        <v>0.94365870845427569</v>
      </c>
      <c r="AI11" s="14">
        <v>3704601.91</v>
      </c>
      <c r="AJ11" s="14">
        <v>1459604.3900000001</v>
      </c>
      <c r="AK11" s="14">
        <v>929123.5</v>
      </c>
      <c r="AL11" s="14">
        <v>2861398.08</v>
      </c>
      <c r="AM11" s="14">
        <v>2748721.52</v>
      </c>
      <c r="AN11" s="14">
        <v>8331488</v>
      </c>
      <c r="AO11" s="14">
        <v>6049638.2599999998</v>
      </c>
      <c r="AP11" s="14">
        <v>748012.5</v>
      </c>
      <c r="AQ11" s="14">
        <v>3029282</v>
      </c>
      <c r="AR11" s="14">
        <v>33741287.439999998</v>
      </c>
      <c r="AS11" s="2"/>
      <c r="AT11" s="2"/>
      <c r="AU11" s="2"/>
      <c r="AV11" s="2"/>
    </row>
    <row r="12" spans="1:51" ht="14.15" customHeight="1" x14ac:dyDescent="0.3">
      <c r="A12" s="8"/>
      <c r="B12" s="129"/>
      <c r="C12" s="130"/>
      <c r="D12" s="130"/>
      <c r="E12" s="130"/>
      <c r="F12" s="130"/>
      <c r="G12" s="130"/>
      <c r="H12" s="130"/>
      <c r="I12" s="130"/>
      <c r="J12" s="88" t="s">
        <v>112</v>
      </c>
      <c r="K12" s="86"/>
      <c r="L12" s="14">
        <v>0</v>
      </c>
      <c r="M12" s="14">
        <v>0</v>
      </c>
      <c r="N12" s="14">
        <v>0</v>
      </c>
      <c r="O12" s="14">
        <v>0</v>
      </c>
      <c r="P12" s="14">
        <f t="shared" si="3"/>
        <v>0</v>
      </c>
      <c r="Q12" s="99" t="str">
        <f t="shared" si="4"/>
        <v>nebija plānots</v>
      </c>
      <c r="R12" s="100">
        <f t="shared" si="5"/>
        <v>0</v>
      </c>
      <c r="S12" s="99" t="str">
        <f t="shared" si="6"/>
        <v>nebija plānots</v>
      </c>
      <c r="T12" s="14">
        <f t="shared" si="7"/>
        <v>0</v>
      </c>
      <c r="U12" s="14">
        <f t="shared" si="8"/>
        <v>0</v>
      </c>
      <c r="V12" s="99" t="str">
        <f t="shared" si="9"/>
        <v>nebija plānots</v>
      </c>
      <c r="W12" s="102">
        <f t="shared" si="10"/>
        <v>0</v>
      </c>
      <c r="X12" s="99" t="str">
        <f t="shared" si="0"/>
        <v>nebija plānots</v>
      </c>
      <c r="Y12" s="14">
        <v>16384691.877218246</v>
      </c>
      <c r="Z12" s="14">
        <f>SUMIF($J$27:$J$262,$J12,$Z$27:$Z$262)+16475712.9552</f>
        <v>21949571.005199999</v>
      </c>
      <c r="AA12" s="99">
        <f t="shared" si="11"/>
        <v>1.3396389245329248</v>
      </c>
      <c r="AB12" s="100">
        <f t="shared" si="12"/>
        <v>5564879.1279817522</v>
      </c>
      <c r="AC12" s="99">
        <f t="shared" si="13"/>
        <v>0.33963892453292471</v>
      </c>
      <c r="AD12" s="14">
        <f t="shared" si="14"/>
        <v>16384691.877218246</v>
      </c>
      <c r="AE12" s="14">
        <f t="shared" si="15"/>
        <v>21949571.005199999</v>
      </c>
      <c r="AF12" s="99">
        <f t="shared" si="16"/>
        <v>1.3396389245329248</v>
      </c>
      <c r="AG12" s="102">
        <f t="shared" si="17"/>
        <v>5564879.1279817522</v>
      </c>
      <c r="AH12" s="99">
        <f t="shared" si="2"/>
        <v>0.33963892453292471</v>
      </c>
      <c r="AI12" s="14">
        <v>5473858</v>
      </c>
      <c r="AJ12" s="14">
        <v>0</v>
      </c>
      <c r="AK12" s="14">
        <v>0</v>
      </c>
      <c r="AL12" s="14">
        <v>0</v>
      </c>
      <c r="AM12" s="14">
        <v>0</v>
      </c>
      <c r="AN12" s="14">
        <v>0</v>
      </c>
      <c r="AO12" s="14">
        <v>0</v>
      </c>
      <c r="AP12" s="14">
        <v>202872.98959633685</v>
      </c>
      <c r="AQ12" s="14">
        <v>0</v>
      </c>
      <c r="AR12" s="14">
        <v>22061422.866814584</v>
      </c>
      <c r="AS12" s="2"/>
      <c r="AT12" s="2"/>
      <c r="AU12" s="2"/>
      <c r="AV12" s="2"/>
    </row>
    <row r="13" spans="1:51" ht="14.15" customHeight="1" x14ac:dyDescent="0.3">
      <c r="A13" s="8"/>
      <c r="B13" s="129"/>
      <c r="C13" s="130"/>
      <c r="D13" s="130"/>
      <c r="E13" s="130"/>
      <c r="F13" s="130"/>
      <c r="G13" s="130"/>
      <c r="H13" s="130"/>
      <c r="I13" s="130"/>
      <c r="J13" s="88" t="s">
        <v>325</v>
      </c>
      <c r="K13" s="86"/>
      <c r="L13" s="14">
        <v>680000</v>
      </c>
      <c r="M13" s="14">
        <v>6447581.7999999998</v>
      </c>
      <c r="N13" s="14">
        <v>281209.27</v>
      </c>
      <c r="O13" s="14">
        <v>253682.51</v>
      </c>
      <c r="P13" s="14">
        <f t="shared" si="3"/>
        <v>309520.34999999998</v>
      </c>
      <c r="Q13" s="99">
        <f t="shared" si="4"/>
        <v>1.2201091435117066</v>
      </c>
      <c r="R13" s="100">
        <f t="shared" si="5"/>
        <v>55837.839999999967</v>
      </c>
      <c r="S13" s="99">
        <f t="shared" si="6"/>
        <v>0.22010914351170668</v>
      </c>
      <c r="T13" s="14">
        <f t="shared" si="7"/>
        <v>534891.78</v>
      </c>
      <c r="U13" s="14">
        <f t="shared" si="8"/>
        <v>590729.62</v>
      </c>
      <c r="V13" s="99">
        <f t="shared" si="9"/>
        <v>1.1043909106249492</v>
      </c>
      <c r="W13" s="102">
        <f t="shared" si="10"/>
        <v>55837.839999999967</v>
      </c>
      <c r="X13" s="99">
        <f t="shared" si="0"/>
        <v>0.10439091062494915</v>
      </c>
      <c r="Y13" s="14">
        <v>3431937.72</v>
      </c>
      <c r="Z13" s="14">
        <f t="shared" si="18"/>
        <v>3415913.4899999998</v>
      </c>
      <c r="AA13" s="132">
        <f t="shared" si="11"/>
        <v>0.99533085058431636</v>
      </c>
      <c r="AB13" s="131">
        <f t="shared" si="12"/>
        <v>-16024.230000000447</v>
      </c>
      <c r="AC13" s="132">
        <f t="shared" si="13"/>
        <v>-4.6691494156835822E-3</v>
      </c>
      <c r="AD13" s="14">
        <f t="shared" si="14"/>
        <v>3966829.5</v>
      </c>
      <c r="AE13" s="14">
        <f t="shared" si="15"/>
        <v>4006643.11</v>
      </c>
      <c r="AF13" s="99">
        <f t="shared" si="16"/>
        <v>1.0100366325298327</v>
      </c>
      <c r="AG13" s="102">
        <f t="shared" si="17"/>
        <v>39813.60999999987</v>
      </c>
      <c r="AH13" s="99">
        <f t="shared" si="2"/>
        <v>1.0036632529832671E-2</v>
      </c>
      <c r="AI13" s="14">
        <v>454624.32999999996</v>
      </c>
      <c r="AJ13" s="14">
        <v>403434.64</v>
      </c>
      <c r="AK13" s="14">
        <v>2863502.06</v>
      </c>
      <c r="AL13" s="14">
        <v>1185118.03</v>
      </c>
      <c r="AM13" s="14">
        <v>277377.68</v>
      </c>
      <c r="AN13" s="14">
        <v>3473230.73</v>
      </c>
      <c r="AO13" s="14">
        <v>1177284.56</v>
      </c>
      <c r="AP13" s="14">
        <v>750121.81</v>
      </c>
      <c r="AQ13" s="14">
        <v>7245939.6699999999</v>
      </c>
      <c r="AR13" s="14">
        <v>21797463.009999998</v>
      </c>
      <c r="AS13" s="2"/>
      <c r="AT13" s="2"/>
      <c r="AU13" s="2"/>
      <c r="AV13" s="2"/>
    </row>
    <row r="14" spans="1:51" ht="14.15" customHeight="1" x14ac:dyDescent="0.3">
      <c r="A14" s="8"/>
      <c r="B14" s="129"/>
      <c r="C14" s="130"/>
      <c r="D14" s="130"/>
      <c r="E14" s="130"/>
      <c r="F14" s="130"/>
      <c r="G14" s="130"/>
      <c r="H14" s="130"/>
      <c r="I14" s="130"/>
      <c r="J14" s="88" t="s">
        <v>307</v>
      </c>
      <c r="K14" s="86"/>
      <c r="L14" s="14">
        <v>0</v>
      </c>
      <c r="M14" s="14">
        <v>5855501.1600000001</v>
      </c>
      <c r="N14" s="14">
        <v>425667.77</v>
      </c>
      <c r="O14" s="14">
        <v>147338</v>
      </c>
      <c r="P14" s="14">
        <f t="shared" si="3"/>
        <v>147338.04</v>
      </c>
      <c r="Q14" s="99">
        <f t="shared" si="4"/>
        <v>1.0000002714846137</v>
      </c>
      <c r="R14" s="100">
        <f t="shared" si="5"/>
        <v>4.0000000008149073E-2</v>
      </c>
      <c r="S14" s="99">
        <f t="shared" si="6"/>
        <v>2.714846136648324E-7</v>
      </c>
      <c r="T14" s="14">
        <f t="shared" si="7"/>
        <v>573005.77</v>
      </c>
      <c r="U14" s="14">
        <f t="shared" si="8"/>
        <v>573005.81000000006</v>
      </c>
      <c r="V14" s="99">
        <f t="shared" si="9"/>
        <v>1.000000069807325</v>
      </c>
      <c r="W14" s="102">
        <f t="shared" si="10"/>
        <v>4.0000000037252903E-2</v>
      </c>
      <c r="X14" s="99">
        <f t="shared" si="0"/>
        <v>6.9807325041862842E-8</v>
      </c>
      <c r="Y14" s="14">
        <v>0</v>
      </c>
      <c r="Z14" s="14">
        <f t="shared" si="18"/>
        <v>2566935.9900000002</v>
      </c>
      <c r="AA14" s="99" t="str">
        <f t="shared" si="11"/>
        <v>nebija plānots</v>
      </c>
      <c r="AB14" s="100">
        <f t="shared" si="12"/>
        <v>2566935.9900000002</v>
      </c>
      <c r="AC14" s="99" t="str">
        <f t="shared" si="13"/>
        <v>nebija plānots</v>
      </c>
      <c r="AD14" s="14">
        <f t="shared" si="14"/>
        <v>573005.77</v>
      </c>
      <c r="AE14" s="14">
        <f t="shared" si="15"/>
        <v>3139941.8000000003</v>
      </c>
      <c r="AF14" s="99">
        <f t="shared" si="16"/>
        <v>5.4797734410248609</v>
      </c>
      <c r="AG14" s="102">
        <f t="shared" si="17"/>
        <v>2566936.0300000003</v>
      </c>
      <c r="AH14" s="99">
        <f t="shared" si="2"/>
        <v>4.4797734410248609</v>
      </c>
      <c r="AI14" s="14">
        <v>0</v>
      </c>
      <c r="AJ14" s="14">
        <v>446250</v>
      </c>
      <c r="AK14" s="14">
        <v>187115.85</v>
      </c>
      <c r="AL14" s="14">
        <v>3330229.06</v>
      </c>
      <c r="AM14" s="14">
        <v>288347.73</v>
      </c>
      <c r="AN14" s="14">
        <v>230090</v>
      </c>
      <c r="AO14" s="14">
        <v>514773.45</v>
      </c>
      <c r="AP14" s="14">
        <v>1912500</v>
      </c>
      <c r="AQ14" s="14">
        <v>235258.21</v>
      </c>
      <c r="AR14" s="14">
        <v>7717570.0700000003</v>
      </c>
      <c r="AS14" s="2"/>
      <c r="AT14" s="2"/>
      <c r="AU14" s="2"/>
      <c r="AV14" s="2"/>
    </row>
    <row r="15" spans="1:51" ht="14.15" customHeight="1" x14ac:dyDescent="0.3">
      <c r="A15" s="8"/>
      <c r="B15" s="129"/>
      <c r="C15" s="130"/>
      <c r="D15" s="130"/>
      <c r="E15" s="130"/>
      <c r="F15" s="130"/>
      <c r="G15" s="130"/>
      <c r="H15" s="130"/>
      <c r="I15" s="130"/>
      <c r="J15" s="88" t="s">
        <v>134</v>
      </c>
      <c r="K15" s="86"/>
      <c r="L15" s="14">
        <v>0</v>
      </c>
      <c r="M15" s="14">
        <v>0</v>
      </c>
      <c r="N15" s="14">
        <v>0</v>
      </c>
      <c r="O15" s="14">
        <v>0</v>
      </c>
      <c r="P15" s="14">
        <f t="shared" si="3"/>
        <v>0</v>
      </c>
      <c r="Q15" s="99" t="str">
        <f t="shared" si="4"/>
        <v>nebija plānots</v>
      </c>
      <c r="R15" s="100">
        <f t="shared" si="5"/>
        <v>0</v>
      </c>
      <c r="S15" s="99" t="str">
        <f t="shared" si="6"/>
        <v>nebija plānots</v>
      </c>
      <c r="T15" s="14">
        <f t="shared" si="7"/>
        <v>0</v>
      </c>
      <c r="U15" s="14">
        <f t="shared" si="8"/>
        <v>0</v>
      </c>
      <c r="V15" s="99" t="str">
        <f t="shared" si="9"/>
        <v>nebija plānots</v>
      </c>
      <c r="W15" s="102">
        <f t="shared" si="10"/>
        <v>0</v>
      </c>
      <c r="X15" s="99" t="str">
        <f t="shared" si="0"/>
        <v>nebija plānots</v>
      </c>
      <c r="Y15" s="14">
        <v>0</v>
      </c>
      <c r="Z15" s="14">
        <f t="shared" si="18"/>
        <v>1381001.79</v>
      </c>
      <c r="AA15" s="99" t="str">
        <f t="shared" si="11"/>
        <v>nebija plānots</v>
      </c>
      <c r="AB15" s="100">
        <f t="shared" si="12"/>
        <v>1381001.79</v>
      </c>
      <c r="AC15" s="99" t="str">
        <f t="shared" si="13"/>
        <v>nebija plānots</v>
      </c>
      <c r="AD15" s="14">
        <f t="shared" si="14"/>
        <v>0</v>
      </c>
      <c r="AE15" s="14">
        <f t="shared" si="15"/>
        <v>1381001.79</v>
      </c>
      <c r="AF15" s="99" t="str">
        <f t="shared" si="16"/>
        <v>nebija plānots</v>
      </c>
      <c r="AG15" s="102">
        <f t="shared" si="17"/>
        <v>1381001.79</v>
      </c>
      <c r="AH15" s="99" t="str">
        <f t="shared" si="2"/>
        <v>nebija plānots</v>
      </c>
      <c r="AI15" s="14">
        <v>1381002</v>
      </c>
      <c r="AJ15" s="14">
        <v>0</v>
      </c>
      <c r="AK15" s="14">
        <v>0</v>
      </c>
      <c r="AL15" s="14">
        <v>0</v>
      </c>
      <c r="AM15" s="14">
        <v>0</v>
      </c>
      <c r="AN15" s="14">
        <v>0</v>
      </c>
      <c r="AO15" s="14">
        <v>3075910.7549248058</v>
      </c>
      <c r="AP15" s="14">
        <v>0</v>
      </c>
      <c r="AQ15" s="14">
        <v>0</v>
      </c>
      <c r="AR15" s="14">
        <v>4456912.7549248058</v>
      </c>
      <c r="AS15" s="2"/>
      <c r="AT15" s="2"/>
      <c r="AU15" s="2"/>
      <c r="AV15" s="2"/>
    </row>
    <row r="16" spans="1:51" ht="14.15" customHeight="1" x14ac:dyDescent="0.3">
      <c r="A16" s="8"/>
      <c r="B16" s="129"/>
      <c r="C16" s="130"/>
      <c r="D16" s="130"/>
      <c r="E16" s="130"/>
      <c r="F16" s="130"/>
      <c r="G16" s="130"/>
      <c r="H16" s="130"/>
      <c r="I16" s="130"/>
      <c r="J16" s="88" t="s">
        <v>218</v>
      </c>
      <c r="K16" s="86"/>
      <c r="L16" s="14">
        <v>0</v>
      </c>
      <c r="M16" s="14">
        <v>0</v>
      </c>
      <c r="N16" s="14">
        <v>0</v>
      </c>
      <c r="O16" s="14">
        <v>0</v>
      </c>
      <c r="P16" s="14">
        <f t="shared" si="3"/>
        <v>0</v>
      </c>
      <c r="Q16" s="99" t="str">
        <f t="shared" si="4"/>
        <v>nebija plānots</v>
      </c>
      <c r="R16" s="100">
        <f t="shared" si="5"/>
        <v>0</v>
      </c>
      <c r="S16" s="99" t="str">
        <f t="shared" si="6"/>
        <v>nebija plānots</v>
      </c>
      <c r="T16" s="14">
        <f t="shared" si="7"/>
        <v>0</v>
      </c>
      <c r="U16" s="14">
        <f t="shared" si="8"/>
        <v>0</v>
      </c>
      <c r="V16" s="99" t="str">
        <f t="shared" si="9"/>
        <v>nebija plānots</v>
      </c>
      <c r="W16" s="102">
        <f t="shared" si="10"/>
        <v>0</v>
      </c>
      <c r="X16" s="99" t="str">
        <f t="shared" si="0"/>
        <v>nebija plānots</v>
      </c>
      <c r="Y16" s="14">
        <v>1345014</v>
      </c>
      <c r="Z16" s="14">
        <f t="shared" si="18"/>
        <v>1345014.5</v>
      </c>
      <c r="AA16" s="99">
        <f t="shared" si="11"/>
        <v>1.0000003717433426</v>
      </c>
      <c r="AB16" s="100">
        <f t="shared" si="12"/>
        <v>0.5</v>
      </c>
      <c r="AC16" s="99">
        <f t="shared" si="13"/>
        <v>3.7174334244848009E-7</v>
      </c>
      <c r="AD16" s="14">
        <f t="shared" si="14"/>
        <v>1345014</v>
      </c>
      <c r="AE16" s="14">
        <f t="shared" si="15"/>
        <v>1345014.5</v>
      </c>
      <c r="AF16" s="99">
        <f t="shared" si="16"/>
        <v>1.0000003717433426</v>
      </c>
      <c r="AG16" s="102">
        <f t="shared" si="17"/>
        <v>0.5</v>
      </c>
      <c r="AH16" s="99">
        <f t="shared" si="2"/>
        <v>3.7174334244848009E-7</v>
      </c>
      <c r="AI16" s="14">
        <v>987633</v>
      </c>
      <c r="AJ16" s="14">
        <v>0</v>
      </c>
      <c r="AK16" s="14">
        <v>0</v>
      </c>
      <c r="AL16" s="14">
        <v>0</v>
      </c>
      <c r="AM16" s="14">
        <v>362950</v>
      </c>
      <c r="AN16" s="14">
        <v>0</v>
      </c>
      <c r="AO16" s="14">
        <v>0</v>
      </c>
      <c r="AP16" s="14">
        <v>124950</v>
      </c>
      <c r="AQ16" s="14">
        <v>0</v>
      </c>
      <c r="AR16" s="14">
        <v>2820547</v>
      </c>
      <c r="AS16" s="2"/>
      <c r="AT16" s="2"/>
      <c r="AU16" s="2"/>
      <c r="AV16" s="2"/>
    </row>
    <row r="17" spans="1:48" ht="14.15" customHeight="1" x14ac:dyDescent="0.3">
      <c r="A17" s="8"/>
      <c r="B17" s="129"/>
      <c r="C17" s="130"/>
      <c r="D17" s="130"/>
      <c r="E17" s="130"/>
      <c r="F17" s="130"/>
      <c r="G17" s="130"/>
      <c r="H17" s="130"/>
      <c r="I17" s="130"/>
      <c r="J17" s="88" t="s">
        <v>84</v>
      </c>
      <c r="K17" s="86"/>
      <c r="L17" s="14">
        <v>0</v>
      </c>
      <c r="M17" s="14">
        <v>1536084.2699999998</v>
      </c>
      <c r="N17" s="14">
        <v>25315.81</v>
      </c>
      <c r="O17" s="14">
        <v>202069</v>
      </c>
      <c r="P17" s="14">
        <f t="shared" si="3"/>
        <v>202070.11000000002</v>
      </c>
      <c r="Q17" s="99">
        <f t="shared" si="4"/>
        <v>1.0000054931731241</v>
      </c>
      <c r="R17" s="100">
        <f t="shared" si="5"/>
        <v>1.110000000015134</v>
      </c>
      <c r="S17" s="99">
        <f t="shared" si="6"/>
        <v>5.4931731241067851E-6</v>
      </c>
      <c r="T17" s="14">
        <f t="shared" si="7"/>
        <v>227384.81</v>
      </c>
      <c r="U17" s="14">
        <f t="shared" si="8"/>
        <v>227385.92</v>
      </c>
      <c r="V17" s="99">
        <f t="shared" si="9"/>
        <v>1.0000048815925744</v>
      </c>
      <c r="W17" s="102">
        <f t="shared" si="10"/>
        <v>1.110000000015134</v>
      </c>
      <c r="X17" s="99">
        <f t="shared" si="0"/>
        <v>4.8815925743462547E-6</v>
      </c>
      <c r="Y17" s="14">
        <v>49070</v>
      </c>
      <c r="Z17" s="14">
        <f t="shared" si="18"/>
        <v>49060.45</v>
      </c>
      <c r="AA17" s="133">
        <f t="shared" si="11"/>
        <v>0.99980538006928876</v>
      </c>
      <c r="AB17" s="100">
        <f t="shared" si="12"/>
        <v>-9.5500000000029104</v>
      </c>
      <c r="AC17" s="133">
        <f t="shared" si="13"/>
        <v>-1.9461993071128816E-4</v>
      </c>
      <c r="AD17" s="14">
        <f t="shared" si="14"/>
        <v>276454.81</v>
      </c>
      <c r="AE17" s="14">
        <f t="shared" si="15"/>
        <v>276446.37</v>
      </c>
      <c r="AF17" s="133">
        <f t="shared" si="16"/>
        <v>0.99996947059810604</v>
      </c>
      <c r="AG17" s="102">
        <f t="shared" si="17"/>
        <v>-8.4400000000023283</v>
      </c>
      <c r="AH17" s="99">
        <f t="shared" si="2"/>
        <v>-3.0529401893938212E-5</v>
      </c>
      <c r="AI17" s="14">
        <v>0</v>
      </c>
      <c r="AJ17" s="14">
        <v>216536</v>
      </c>
      <c r="AK17" s="14">
        <v>46094</v>
      </c>
      <c r="AL17" s="14">
        <v>349155</v>
      </c>
      <c r="AM17" s="14">
        <v>433140</v>
      </c>
      <c r="AN17" s="14">
        <v>105230</v>
      </c>
      <c r="AO17" s="14">
        <v>192666</v>
      </c>
      <c r="AP17" s="14">
        <v>771539</v>
      </c>
      <c r="AQ17" s="14">
        <v>34169</v>
      </c>
      <c r="AR17" s="14">
        <v>2424983.81</v>
      </c>
      <c r="AS17" s="2"/>
      <c r="AT17" s="2"/>
      <c r="AU17" s="2"/>
      <c r="AV17" s="2"/>
    </row>
    <row r="18" spans="1:48" ht="14.15" customHeight="1" x14ac:dyDescent="0.3">
      <c r="A18" s="8"/>
      <c r="B18" s="129"/>
      <c r="C18" s="130"/>
      <c r="D18" s="130"/>
      <c r="E18" s="130"/>
      <c r="F18" s="130"/>
      <c r="G18" s="130"/>
      <c r="H18" s="130"/>
      <c r="I18" s="130"/>
      <c r="J18" s="88" t="s">
        <v>368</v>
      </c>
      <c r="K18" s="86"/>
      <c r="L18" s="14">
        <v>0</v>
      </c>
      <c r="M18" s="14">
        <v>190160.62</v>
      </c>
      <c r="N18" s="14">
        <v>0</v>
      </c>
      <c r="O18" s="14">
        <v>170370</v>
      </c>
      <c r="P18" s="14">
        <f t="shared" si="3"/>
        <v>170370.38</v>
      </c>
      <c r="Q18" s="99">
        <f t="shared" si="4"/>
        <v>1.0000022304396314</v>
      </c>
      <c r="R18" s="100">
        <f t="shared" si="5"/>
        <v>0.38000000000465661</v>
      </c>
      <c r="S18" s="99">
        <f t="shared" si="6"/>
        <v>2.2304396314178356E-6</v>
      </c>
      <c r="T18" s="14">
        <f t="shared" si="7"/>
        <v>170370</v>
      </c>
      <c r="U18" s="14">
        <f t="shared" si="8"/>
        <v>170370.38</v>
      </c>
      <c r="V18" s="99">
        <f>IFERROR(U18/T18,"nebija plānots")</f>
        <v>1.0000022304396314</v>
      </c>
      <c r="W18" s="102">
        <f t="shared" si="10"/>
        <v>0.38000000000465661</v>
      </c>
      <c r="X18" s="99">
        <f>IFERROR(W18/T18,"nebija plānots")</f>
        <v>2.2304396314178356E-6</v>
      </c>
      <c r="Y18" s="14">
        <v>259156.36</v>
      </c>
      <c r="Z18" s="14">
        <f t="shared" si="18"/>
        <v>258405.55</v>
      </c>
      <c r="AA18" s="132">
        <f t="shared" si="11"/>
        <v>0.99710286870829645</v>
      </c>
      <c r="AB18" s="131">
        <f t="shared" si="12"/>
        <v>-750.80999999999767</v>
      </c>
      <c r="AC18" s="132">
        <f t="shared" si="13"/>
        <v>-2.8971312917035791E-3</v>
      </c>
      <c r="AD18" s="14">
        <f t="shared" si="14"/>
        <v>429526.36</v>
      </c>
      <c r="AE18" s="14">
        <f t="shared" si="15"/>
        <v>428775.93</v>
      </c>
      <c r="AF18" s="132">
        <f>IFERROR(AE18/AD18,"nebija plānots")</f>
        <v>0.99825288953162272</v>
      </c>
      <c r="AG18" s="134">
        <f t="shared" si="17"/>
        <v>-750.42999999999302</v>
      </c>
      <c r="AH18" s="135">
        <f>IFERROR(AG18/AD18,"nebija plānots")</f>
        <v>-1.7471104683772912E-3</v>
      </c>
      <c r="AI18" s="14">
        <v>0</v>
      </c>
      <c r="AJ18" s="14">
        <v>41366</v>
      </c>
      <c r="AK18" s="14">
        <v>0</v>
      </c>
      <c r="AL18" s="14">
        <v>0</v>
      </c>
      <c r="AM18" s="14">
        <v>93542</v>
      </c>
      <c r="AN18" s="14">
        <v>450004</v>
      </c>
      <c r="AO18" s="14">
        <v>0</v>
      </c>
      <c r="AP18" s="14">
        <v>74651</v>
      </c>
      <c r="AQ18" s="14">
        <v>0</v>
      </c>
      <c r="AR18" s="14">
        <v>1089089.3599999999</v>
      </c>
      <c r="AS18" s="2"/>
      <c r="AT18" s="2"/>
      <c r="AU18" s="2"/>
      <c r="AV18" s="2"/>
    </row>
    <row r="19" spans="1:48" ht="21.65" customHeight="1" x14ac:dyDescent="0.25">
      <c r="A19" s="4"/>
      <c r="B19" s="123"/>
      <c r="C19" s="124"/>
      <c r="D19" s="124"/>
      <c r="E19" s="124"/>
      <c r="F19" s="124"/>
      <c r="G19" s="124"/>
      <c r="H19" s="124"/>
      <c r="I19" s="124"/>
      <c r="J19" s="124"/>
      <c r="K19" s="124"/>
      <c r="L19" s="124"/>
      <c r="M19" s="125"/>
      <c r="N19" s="126" t="s">
        <v>486</v>
      </c>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row>
    <row r="20" spans="1:48" s="12" customFormat="1" ht="57.65" customHeight="1" x14ac:dyDescent="0.35">
      <c r="A20" s="111" t="s">
        <v>0</v>
      </c>
      <c r="B20" s="114" t="s">
        <v>465</v>
      </c>
      <c r="C20" s="114" t="s">
        <v>1</v>
      </c>
      <c r="D20" s="115" t="s">
        <v>2</v>
      </c>
      <c r="E20" s="115" t="s">
        <v>466</v>
      </c>
      <c r="F20" s="115" t="s">
        <v>467</v>
      </c>
      <c r="G20" s="114" t="s">
        <v>3</v>
      </c>
      <c r="H20" s="114" t="s">
        <v>4</v>
      </c>
      <c r="I20" s="114" t="s">
        <v>5</v>
      </c>
      <c r="J20" s="114" t="s">
        <v>6</v>
      </c>
      <c r="K20" s="9" t="s">
        <v>476</v>
      </c>
      <c r="L20" s="9" t="s">
        <v>484</v>
      </c>
      <c r="M20" s="9" t="s">
        <v>485</v>
      </c>
      <c r="N20" s="11" t="s">
        <v>537</v>
      </c>
      <c r="O20" s="11" t="s">
        <v>536</v>
      </c>
      <c r="P20" s="97" t="s">
        <v>516</v>
      </c>
      <c r="Q20" s="97" t="s">
        <v>517</v>
      </c>
      <c r="R20" s="97" t="s">
        <v>518</v>
      </c>
      <c r="S20" s="97" t="s">
        <v>519</v>
      </c>
      <c r="T20" s="101" t="s">
        <v>520</v>
      </c>
      <c r="U20" s="101" t="s">
        <v>521</v>
      </c>
      <c r="V20" s="101" t="s">
        <v>522</v>
      </c>
      <c r="W20" s="101" t="s">
        <v>523</v>
      </c>
      <c r="X20" s="101" t="s">
        <v>524</v>
      </c>
      <c r="Y20" s="11" t="s">
        <v>535</v>
      </c>
      <c r="Z20" s="97" t="s">
        <v>525</v>
      </c>
      <c r="AA20" s="97" t="s">
        <v>526</v>
      </c>
      <c r="AB20" s="97" t="s">
        <v>527</v>
      </c>
      <c r="AC20" s="97" t="s">
        <v>528</v>
      </c>
      <c r="AD20" s="101" t="s">
        <v>529</v>
      </c>
      <c r="AE20" s="101" t="s">
        <v>530</v>
      </c>
      <c r="AF20" s="101" t="s">
        <v>531</v>
      </c>
      <c r="AG20" s="101" t="s">
        <v>532</v>
      </c>
      <c r="AH20" s="101" t="s">
        <v>533</v>
      </c>
      <c r="AI20" s="11" t="s">
        <v>490</v>
      </c>
      <c r="AJ20" s="11" t="s">
        <v>491</v>
      </c>
      <c r="AK20" s="11" t="s">
        <v>492</v>
      </c>
      <c r="AL20" s="11" t="s">
        <v>493</v>
      </c>
      <c r="AM20" s="11" t="s">
        <v>494</v>
      </c>
      <c r="AN20" s="11" t="s">
        <v>495</v>
      </c>
      <c r="AO20" s="11" t="s">
        <v>496</v>
      </c>
      <c r="AP20" s="11" t="s">
        <v>497</v>
      </c>
      <c r="AQ20" s="11" t="s">
        <v>498</v>
      </c>
      <c r="AR20" s="9" t="s">
        <v>7</v>
      </c>
    </row>
    <row r="21" spans="1:48" s="12" customFormat="1" ht="10.5" customHeight="1" x14ac:dyDescent="0.35">
      <c r="A21" s="112"/>
      <c r="B21" s="114"/>
      <c r="C21" s="114"/>
      <c r="D21" s="115"/>
      <c r="E21" s="115"/>
      <c r="F21" s="115"/>
      <c r="G21" s="114"/>
      <c r="H21" s="114"/>
      <c r="I21" s="114"/>
      <c r="J21" s="114"/>
      <c r="K21" s="13" t="s">
        <v>14</v>
      </c>
      <c r="L21" s="14">
        <f>SUMIF($K$28:$K$262,"ESF+",L$28:L$262)</f>
        <v>795102.51</v>
      </c>
      <c r="M21" s="14">
        <f>SUMIF($K$28:$K$262,"ESF+",M$28:M$262)</f>
        <v>12539965.889999999</v>
      </c>
      <c r="N21" s="14">
        <f>SUMIF($K$28:$K$262,"ESF+",N$28:N$262)</f>
        <v>1760014.54</v>
      </c>
      <c r="O21" s="14">
        <f>SUMIF($K$28:$K$262,"ESF+",O$28:O$262)</f>
        <v>1423942.28</v>
      </c>
      <c r="P21" s="14">
        <f>SUMIF($K$28:$K$262,"ESF+",P$28:P$262)</f>
        <v>1639943.5499999998</v>
      </c>
      <c r="Q21" s="99">
        <f>IFERROR(P21/O21,"nebija plānots")</f>
        <v>1.1516924337691552</v>
      </c>
      <c r="R21" s="14">
        <f>SUMIF($K$28:$K$262,"ESF+",R$28:R$262)</f>
        <v>216001.27</v>
      </c>
      <c r="S21" s="14" t="s">
        <v>15</v>
      </c>
      <c r="T21" s="14">
        <f>SUMIF($K$28:$K$262,"ESF+",T$28:T$262)</f>
        <v>3183956.8200000003</v>
      </c>
      <c r="U21" s="14">
        <f>SUMIF($K$28:$K$262,"ESF+",U$28:U$262)</f>
        <v>3399958.0900000003</v>
      </c>
      <c r="V21" s="99">
        <f t="shared" ref="V21:V25" si="19">IFERROR(U21/T21,"nebija plānots")</f>
        <v>1.0678405148723091</v>
      </c>
      <c r="W21" s="14">
        <f>SUMIF($K$28:$K$262,"ESF+",W$28:W$262)</f>
        <v>216001.26999999993</v>
      </c>
      <c r="X21" s="99">
        <f t="shared" ref="X21:X25" si="20">IFERROR(W21/T21,"nebija plānots")</f>
        <v>6.7840514872309077E-2</v>
      </c>
      <c r="Y21" s="14">
        <f t="shared" ref="Y21:AQ21" si="21">SUMIF($K$28:$K$262,"ESF+",Y$28:Y$262)</f>
        <v>5433550.8900000006</v>
      </c>
      <c r="Z21" s="14">
        <f>SUMIF($K$28:$K$262,"ESF+",Z$28:Z$262)</f>
        <v>5527236.4699999988</v>
      </c>
      <c r="AA21" s="99">
        <f>IFERROR(Z21/Y21,"nebija plānots")</f>
        <v>1.0172420543943774</v>
      </c>
      <c r="AB21" s="14">
        <f>SUMIF($K$28:$K$262,"ESF+",AB$28:AB$262)</f>
        <v>93685.580000000176</v>
      </c>
      <c r="AC21" s="14" t="s">
        <v>15</v>
      </c>
      <c r="AD21" s="14">
        <f>SUMIF($K$28:$K$262,"ESF+",AD$28:AD$262)</f>
        <v>8617507.709999999</v>
      </c>
      <c r="AE21" s="14">
        <f>SUMIF($K$28:$K$262,"ESF+",AE$28:AE$262)</f>
        <v>8927194.5599999987</v>
      </c>
      <c r="AF21" s="99">
        <f t="shared" ref="AF21:AF25" si="22">IFERROR(AE21/AD21,"nebija plānots")</f>
        <v>1.035936939126916</v>
      </c>
      <c r="AG21" s="14">
        <f>SUMIF($K$28:$K$262,"ESF+",AG$28:AG$262)</f>
        <v>309686.85000000003</v>
      </c>
      <c r="AH21" s="99">
        <f t="shared" ref="AH21:AH25" si="23">IFERROR(AG21/AD21,"nebija plānots")</f>
        <v>3.593693912691609E-2</v>
      </c>
      <c r="AI21" s="14">
        <f t="shared" si="21"/>
        <v>1444292.41</v>
      </c>
      <c r="AJ21" s="14">
        <f t="shared" si="21"/>
        <v>808863.95000000007</v>
      </c>
      <c r="AK21" s="14">
        <f t="shared" si="21"/>
        <v>5288730.1900000004</v>
      </c>
      <c r="AL21" s="14">
        <f t="shared" si="21"/>
        <v>2668009.0699999998</v>
      </c>
      <c r="AM21" s="14">
        <f t="shared" si="21"/>
        <v>2625087.5199999996</v>
      </c>
      <c r="AN21" s="14">
        <f t="shared" si="21"/>
        <v>5238262.5600000005</v>
      </c>
      <c r="AO21" s="14">
        <f t="shared" si="21"/>
        <v>3321028.7800000003</v>
      </c>
      <c r="AP21" s="14">
        <f t="shared" si="21"/>
        <v>3893615.3000000003</v>
      </c>
      <c r="AQ21" s="14">
        <f t="shared" si="21"/>
        <v>11146779.43</v>
      </c>
      <c r="AR21" s="14">
        <f>SUMIF($K$28:$K$262,"ESF+",AR$28:AR$262)</f>
        <v>45052176.920000002</v>
      </c>
    </row>
    <row r="22" spans="1:48" s="12" customFormat="1" ht="10.5" customHeight="1" x14ac:dyDescent="0.35">
      <c r="A22" s="112"/>
      <c r="B22" s="114"/>
      <c r="C22" s="114"/>
      <c r="D22" s="115"/>
      <c r="E22" s="115"/>
      <c r="F22" s="115"/>
      <c r="G22" s="114"/>
      <c r="H22" s="114"/>
      <c r="I22" s="114"/>
      <c r="J22" s="114"/>
      <c r="K22" s="13" t="s">
        <v>16</v>
      </c>
      <c r="L22" s="14">
        <f>SUMIF($K$28:$K$262,"ERAF",L$28:L$262)</f>
        <v>43259267.519999996</v>
      </c>
      <c r="M22" s="14">
        <f>SUMIF($K$28:$K$262,"ERAF",M$28:M$262)</f>
        <v>75740269.970000014</v>
      </c>
      <c r="N22" s="14">
        <f>SUMIF($K$28:$K$262,"ERAF",N$28:N$262)</f>
        <v>8631487.4900000002</v>
      </c>
      <c r="O22" s="14">
        <f>SUMIF($K$28:$K$262,"ERAF",O$28:O$262)</f>
        <v>17326721.129999999</v>
      </c>
      <c r="P22" s="14">
        <f>SUMIF($K$28:$K$262,"ERAF",P$28:P$262)</f>
        <v>17326720.149999999</v>
      </c>
      <c r="Q22" s="99">
        <f t="shared" ref="Q22:Q26" si="24">IFERROR(P22/O22,"nebija plānots")</f>
        <v>0.99999994343996235</v>
      </c>
      <c r="R22" s="14">
        <f>SUMIF($K$28:$K$262,"ERAF",R$28:R$262)</f>
        <v>-0.98000000001047738</v>
      </c>
      <c r="S22" s="14" t="s">
        <v>15</v>
      </c>
      <c r="T22" s="14">
        <f>SUMIF($K$28:$K$262,"ERAF",T$28:T$262)</f>
        <v>25958208.620000001</v>
      </c>
      <c r="U22" s="14">
        <f>SUMIF($K$28:$K$262,"ERAF",U$28:U$262)</f>
        <v>25958207.640000001</v>
      </c>
      <c r="V22" s="99">
        <f t="shared" si="19"/>
        <v>0.9999999622470096</v>
      </c>
      <c r="W22" s="14">
        <f>SUMIF($K$28:$K$262,"ERAF",W$28:W$262)</f>
        <v>-0.97999999989406206</v>
      </c>
      <c r="X22" s="99">
        <f t="shared" si="20"/>
        <v>-3.7752990363865182E-8</v>
      </c>
      <c r="Y22" s="14">
        <f t="shared" ref="Y22:AR22" si="25">SUMIF($K$28:$K$262,"ERAF",Y$28:Y$262)</f>
        <v>74953003.930000007</v>
      </c>
      <c r="Z22" s="14">
        <f>SUMIF($K$28:$K$262,"ERAF",Z$28:Z$262)</f>
        <v>85111525.00000003</v>
      </c>
      <c r="AA22" s="99">
        <f t="shared" ref="AA22:AA26" si="26">IFERROR(Z22/Y22,"nebija plānots")</f>
        <v>1.135531873805715</v>
      </c>
      <c r="AB22" s="14">
        <f>SUMIF($K$28:$K$262,"ERAF",AB$28:AB$262)</f>
        <v>10158521.070000002</v>
      </c>
      <c r="AC22" s="14" t="s">
        <v>15</v>
      </c>
      <c r="AD22" s="14">
        <f>SUMIF($K$28:$K$262,"ERAF",AD$28:AD$262)</f>
        <v>100911212.55</v>
      </c>
      <c r="AE22" s="14">
        <f>SUMIF($K$28:$K$262,"ERAF",AE$28:AE$262)</f>
        <v>111069732.64000005</v>
      </c>
      <c r="AF22" s="99">
        <f t="shared" si="22"/>
        <v>1.1006679023400561</v>
      </c>
      <c r="AG22" s="14">
        <f>SUMIF($K$28:$K$262,"ERAF",AG$28:AG$262)</f>
        <v>10158520.090000002</v>
      </c>
      <c r="AH22" s="99">
        <f t="shared" si="23"/>
        <v>0.1006679023400557</v>
      </c>
      <c r="AI22" s="14">
        <f t="shared" si="25"/>
        <v>13013155.6</v>
      </c>
      <c r="AJ22" s="14">
        <f t="shared" si="25"/>
        <v>20714681.459999997</v>
      </c>
      <c r="AK22" s="14">
        <f t="shared" si="25"/>
        <v>17613234.22264</v>
      </c>
      <c r="AL22" s="14">
        <f t="shared" si="25"/>
        <v>27054597.653199997</v>
      </c>
      <c r="AM22" s="14">
        <f t="shared" si="25"/>
        <v>12801418.258450001</v>
      </c>
      <c r="AN22" s="14">
        <f t="shared" si="25"/>
        <v>19172299.850000001</v>
      </c>
      <c r="AO22" s="14">
        <f t="shared" si="25"/>
        <v>40769669.994924814</v>
      </c>
      <c r="AP22" s="14">
        <f t="shared" si="25"/>
        <v>50919619.520000011</v>
      </c>
      <c r="AQ22" s="14">
        <f t="shared" si="25"/>
        <v>22042953.549807575</v>
      </c>
      <c r="AR22" s="14">
        <f t="shared" si="25"/>
        <v>325012842.65902227</v>
      </c>
    </row>
    <row r="23" spans="1:48" s="12" customFormat="1" ht="10.5" customHeight="1" x14ac:dyDescent="0.35">
      <c r="A23" s="112"/>
      <c r="B23" s="114"/>
      <c r="C23" s="114"/>
      <c r="D23" s="115"/>
      <c r="E23" s="115"/>
      <c r="F23" s="115"/>
      <c r="G23" s="114"/>
      <c r="H23" s="114"/>
      <c r="I23" s="114"/>
      <c r="J23" s="114"/>
      <c r="K23" s="13" t="s">
        <v>17</v>
      </c>
      <c r="L23" s="14">
        <f>SUMIF($K$28:$K$262,"KF",L$28:L$262)</f>
        <v>0</v>
      </c>
      <c r="M23" s="14">
        <f>SUMIF($K$28:$K$262,"KF",M$28:M$262)</f>
        <v>37408396.289999999</v>
      </c>
      <c r="N23" s="14">
        <f>SUMIF($K$28:$K$262,"KF",N$28:N$262)</f>
        <v>10477234.5</v>
      </c>
      <c r="O23" s="14">
        <f>SUMIF($K$28:$K$262,"KF",O$28:O$262)</f>
        <v>3768716</v>
      </c>
      <c r="P23" s="14">
        <f>SUMIF($K$28:$K$262,"KF",P$28:P$262)</f>
        <v>3768716.48</v>
      </c>
      <c r="Q23" s="99">
        <f t="shared" si="24"/>
        <v>1.0000001273643331</v>
      </c>
      <c r="R23" s="14">
        <f>SUMIF($K$28:$K$262,"KF",R$28:R$262)</f>
        <v>0.47999999998137355</v>
      </c>
      <c r="S23" s="14" t="s">
        <v>15</v>
      </c>
      <c r="T23" s="14">
        <f>SUMIF($K$28:$K$262,"KF",T$28:T$262)</f>
        <v>14245950.5</v>
      </c>
      <c r="U23" s="14">
        <f>SUMIF($K$28:$K$262,"KF",U$28:U$262)</f>
        <v>14245950.98</v>
      </c>
      <c r="V23" s="99">
        <f t="shared" si="19"/>
        <v>1.0000000336937855</v>
      </c>
      <c r="W23" s="14">
        <f>SUMIF($K$28:$K$262,"KF",W$28:W$262)</f>
        <v>0.47999999998137355</v>
      </c>
      <c r="X23" s="99">
        <f t="shared" si="20"/>
        <v>3.3693785471272944E-8</v>
      </c>
      <c r="Y23" s="14">
        <f t="shared" ref="Y23:AR23" si="27">SUMIF($K$28:$K$262,"KF",Y$28:Y$262)</f>
        <v>0</v>
      </c>
      <c r="Z23" s="14">
        <f>SUMIF($K$28:$K$262,"KF",Z$28:Z$262)</f>
        <v>6005360.5199999996</v>
      </c>
      <c r="AA23" s="99" t="str">
        <f t="shared" si="26"/>
        <v>nebija plānots</v>
      </c>
      <c r="AB23" s="14">
        <f>SUMIF($K$28:$K$262,"KF",AB$28:AB$262)</f>
        <v>6005360.5199999996</v>
      </c>
      <c r="AC23" s="14" t="s">
        <v>15</v>
      </c>
      <c r="AD23" s="14">
        <f>SUMIF($K$28:$K$262,"KF",AD$28:AD$262)</f>
        <v>14245950.5</v>
      </c>
      <c r="AE23" s="14">
        <f>SUMIF($K$28:$K$262,"KF",AE$28:AE$262)</f>
        <v>20251311.5</v>
      </c>
      <c r="AF23" s="99">
        <f t="shared" si="22"/>
        <v>1.4215486358737524</v>
      </c>
      <c r="AG23" s="14">
        <f>SUMIF($K$28:$K$262,"KF",AG$28:AG$262)</f>
        <v>6005361</v>
      </c>
      <c r="AH23" s="99">
        <f t="shared" si="23"/>
        <v>0.42154863587375235</v>
      </c>
      <c r="AI23" s="14">
        <f t="shared" si="27"/>
        <v>7665934.9800000004</v>
      </c>
      <c r="AJ23" s="14">
        <f t="shared" si="27"/>
        <v>39607895.590000004</v>
      </c>
      <c r="AK23" s="14">
        <f t="shared" si="27"/>
        <v>2281553.6448999997</v>
      </c>
      <c r="AL23" s="14">
        <f t="shared" si="27"/>
        <v>3437679.24</v>
      </c>
      <c r="AM23" s="14">
        <f t="shared" si="27"/>
        <v>1886634.41</v>
      </c>
      <c r="AN23" s="14">
        <f t="shared" si="27"/>
        <v>940576.2093666665</v>
      </c>
      <c r="AO23" s="14">
        <f t="shared" si="27"/>
        <v>6168049.2293666666</v>
      </c>
      <c r="AP23" s="14">
        <f t="shared" si="27"/>
        <v>10739682.194366666</v>
      </c>
      <c r="AQ23" s="14">
        <f t="shared" si="27"/>
        <v>13231712.859999999</v>
      </c>
      <c r="AR23" s="14">
        <f t="shared" si="27"/>
        <v>100205668.858</v>
      </c>
    </row>
    <row r="24" spans="1:48" s="12" customFormat="1" ht="10.5" customHeight="1" x14ac:dyDescent="0.35">
      <c r="A24" s="112"/>
      <c r="B24" s="114"/>
      <c r="C24" s="114"/>
      <c r="D24" s="115"/>
      <c r="E24" s="115"/>
      <c r="F24" s="115"/>
      <c r="G24" s="114"/>
      <c r="H24" s="114"/>
      <c r="I24" s="114"/>
      <c r="J24" s="114"/>
      <c r="K24" s="13" t="s">
        <v>18</v>
      </c>
      <c r="L24" s="14">
        <f>SUMIF($K$28:$K$262,"TPF",L$28:L$262)</f>
        <v>0</v>
      </c>
      <c r="M24" s="14">
        <f>SUMIF($K$28:$K$262,"TPF",M$28:M$262)</f>
        <v>4822663.9000000004</v>
      </c>
      <c r="N24" s="14">
        <f>SUMIF($K$28:$K$262,"TPF",N$28:N$262)</f>
        <v>1680852.21</v>
      </c>
      <c r="O24" s="14">
        <f>SUMIF($K$28:$K$262,"TPF",O$28:O$262)</f>
        <v>806269.21</v>
      </c>
      <c r="P24" s="14">
        <f>SUMIF($K$28:$K$262,"TPF",P$28:P$262)</f>
        <v>806269.21</v>
      </c>
      <c r="Q24" s="99">
        <f t="shared" si="24"/>
        <v>1</v>
      </c>
      <c r="R24" s="14">
        <f>SUMIF($K$28:$K$262,"TPF",R$28:R$262)</f>
        <v>0</v>
      </c>
      <c r="S24" s="14" t="s">
        <v>15</v>
      </c>
      <c r="T24" s="14">
        <f>SUMIF($K$28:$K$262,"TPF",T$28:T$262)</f>
        <v>2487121.4199999995</v>
      </c>
      <c r="U24" s="14">
        <f>SUMIF($K$28:$K$262,"TPF",U$28:U$262)</f>
        <v>2487121.4199999995</v>
      </c>
      <c r="V24" s="99">
        <f t="shared" si="19"/>
        <v>1</v>
      </c>
      <c r="W24" s="14">
        <f>SUMIF($K$28:$K$262,"TPF",W$28:W$262)</f>
        <v>0</v>
      </c>
      <c r="X24" s="99">
        <f t="shared" si="20"/>
        <v>0</v>
      </c>
      <c r="Y24" s="14">
        <f t="shared" ref="Y24:AR24" si="28">SUMIF($K$28:$K$262,"TPF",Y$28:Y$262)</f>
        <v>646285.99</v>
      </c>
      <c r="Z24" s="14">
        <f>SUMIF($K$28:$K$262,"TPF",Z$28:Z$262)</f>
        <v>1172557.17</v>
      </c>
      <c r="AA24" s="99">
        <f t="shared" si="26"/>
        <v>1.814300771087425</v>
      </c>
      <c r="AB24" s="14">
        <f>SUMIF($K$28:$K$262,"TPF",AB$28:AB$262)</f>
        <v>526271.18000000005</v>
      </c>
      <c r="AC24" s="14" t="s">
        <v>15</v>
      </c>
      <c r="AD24" s="14">
        <f>SUMIF($K$28:$K$262,"TPF",AD$28:AD$262)</f>
        <v>3133407.4099999997</v>
      </c>
      <c r="AE24" s="14">
        <f>SUMIF($K$28:$K$262,"TPF",AE$28:AE$262)</f>
        <v>3659678.59</v>
      </c>
      <c r="AF24" s="99">
        <f t="shared" si="22"/>
        <v>1.1679549165296703</v>
      </c>
      <c r="AG24" s="14">
        <f>SUMIF($K$28:$K$262,"TPF",AG$28:AG$262)</f>
        <v>526271.17999999993</v>
      </c>
      <c r="AH24" s="99">
        <f t="shared" si="23"/>
        <v>0.16795491652967018</v>
      </c>
      <c r="AI24" s="14">
        <f t="shared" si="28"/>
        <v>1760884.22</v>
      </c>
      <c r="AJ24" s="14">
        <f t="shared" si="28"/>
        <v>1518488.56</v>
      </c>
      <c r="AK24" s="14">
        <f t="shared" si="28"/>
        <v>2153827.44</v>
      </c>
      <c r="AL24" s="14">
        <f t="shared" si="28"/>
        <v>11798550.879999999</v>
      </c>
      <c r="AM24" s="14">
        <f t="shared" si="28"/>
        <v>1394149.29</v>
      </c>
      <c r="AN24" s="14">
        <f t="shared" si="28"/>
        <v>1424806.4500000002</v>
      </c>
      <c r="AO24" s="14">
        <f t="shared" si="28"/>
        <v>2591255.5</v>
      </c>
      <c r="AP24" s="14">
        <f t="shared" si="28"/>
        <v>5736570.9799999995</v>
      </c>
      <c r="AQ24" s="14">
        <f t="shared" si="28"/>
        <v>3056538.2009999999</v>
      </c>
      <c r="AR24" s="14">
        <f t="shared" si="28"/>
        <v>34568478.931000009</v>
      </c>
    </row>
    <row r="25" spans="1:48" s="12" customFormat="1" ht="10.5" customHeight="1" x14ac:dyDescent="0.35">
      <c r="A25" s="112"/>
      <c r="B25" s="114"/>
      <c r="C25" s="114"/>
      <c r="D25" s="115"/>
      <c r="E25" s="115"/>
      <c r="F25" s="115"/>
      <c r="G25" s="114"/>
      <c r="H25" s="114"/>
      <c r="I25" s="114"/>
      <c r="J25" s="114"/>
      <c r="K25" s="13" t="s">
        <v>19</v>
      </c>
      <c r="L25" s="14">
        <f>SUMIF($K$28:$K$262,"TP",L$28:L$262)</f>
        <v>0</v>
      </c>
      <c r="M25" s="14">
        <f>SUMIF($K$28:$K$262,"TP",M$28:M$262)</f>
        <v>0</v>
      </c>
      <c r="N25" s="14">
        <f>SUMIF($K$28:$K$262,"TP",N$28:N$262)</f>
        <v>0</v>
      </c>
      <c r="O25" s="14">
        <f>SUMIF($K$28:$K$262,"TP",O$28:O$262)</f>
        <v>0</v>
      </c>
      <c r="P25" s="14">
        <f>SUMIF($K$28:$K$262,"TP",P$28:P$262)</f>
        <v>0</v>
      </c>
      <c r="Q25" s="99" t="str">
        <f t="shared" si="24"/>
        <v>nebija plānots</v>
      </c>
      <c r="R25" s="14">
        <f>SUMIF($K$28:$K$262,"TP",R$28:R$262)</f>
        <v>0</v>
      </c>
      <c r="S25" s="14" t="s">
        <v>15</v>
      </c>
      <c r="T25" s="14">
        <f>SUMIF($K$28:$K$262,"TP",T$28:T$262)</f>
        <v>0</v>
      </c>
      <c r="U25" s="14">
        <f>SUMIF($K$28:$K$262,"TP",U$28:U$262)</f>
        <v>0</v>
      </c>
      <c r="V25" s="99" t="str">
        <f t="shared" si="19"/>
        <v>nebija plānots</v>
      </c>
      <c r="W25" s="14">
        <f>SUMIF($K$28:$K$262,"TP",W$28:W$262)</f>
        <v>0</v>
      </c>
      <c r="X25" s="99" t="str">
        <f t="shared" si="20"/>
        <v>nebija plānots</v>
      </c>
      <c r="Y25" s="14">
        <f t="shared" ref="Y25:AR25" si="29">SUMIF($K$28:$K$262,"TP",Y$28:Y$262)</f>
        <v>0</v>
      </c>
      <c r="Z25" s="14">
        <f>SUMIF($K$28:$K$262,"TP",Z$28:Z$262)</f>
        <v>0</v>
      </c>
      <c r="AA25" s="99" t="str">
        <f t="shared" si="26"/>
        <v>nebija plānots</v>
      </c>
      <c r="AB25" s="14">
        <f>SUMIF($K$28:$K$262,"TP",AB$28:AB$262)</f>
        <v>0</v>
      </c>
      <c r="AC25" s="14" t="s">
        <v>15</v>
      </c>
      <c r="AD25" s="14">
        <f>SUMIF($K$28:$K$262,"TP",AD$28:AD$262)</f>
        <v>0</v>
      </c>
      <c r="AE25" s="14">
        <f>SUMIF($K$28:$K$262,"TP",AE$28:AE$262)</f>
        <v>0</v>
      </c>
      <c r="AF25" s="99" t="str">
        <f t="shared" si="22"/>
        <v>nebija plānots</v>
      </c>
      <c r="AG25" s="14">
        <f>SUMIF($K$28:$K$262,"TP",AG$28:AG$262)</f>
        <v>0</v>
      </c>
      <c r="AH25" s="99" t="str">
        <f t="shared" si="23"/>
        <v>nebija plānots</v>
      </c>
      <c r="AI25" s="14">
        <f t="shared" si="29"/>
        <v>0</v>
      </c>
      <c r="AJ25" s="14">
        <f t="shared" si="29"/>
        <v>0</v>
      </c>
      <c r="AK25" s="14">
        <f t="shared" si="29"/>
        <v>0</v>
      </c>
      <c r="AL25" s="14">
        <f t="shared" si="29"/>
        <v>0</v>
      </c>
      <c r="AM25" s="14">
        <f t="shared" si="29"/>
        <v>0</v>
      </c>
      <c r="AN25" s="14">
        <f t="shared" si="29"/>
        <v>0</v>
      </c>
      <c r="AO25" s="14">
        <f t="shared" si="29"/>
        <v>0</v>
      </c>
      <c r="AP25" s="14">
        <f t="shared" si="29"/>
        <v>0</v>
      </c>
      <c r="AQ25" s="14">
        <f t="shared" si="29"/>
        <v>0</v>
      </c>
      <c r="AR25" s="14">
        <f t="shared" si="29"/>
        <v>0</v>
      </c>
    </row>
    <row r="26" spans="1:48" s="12" customFormat="1" ht="10.5" customHeight="1" x14ac:dyDescent="0.35">
      <c r="A26" s="113"/>
      <c r="B26" s="114"/>
      <c r="C26" s="114"/>
      <c r="D26" s="115"/>
      <c r="E26" s="115"/>
      <c r="F26" s="115"/>
      <c r="G26" s="114"/>
      <c r="H26" s="114"/>
      <c r="I26" s="114"/>
      <c r="J26" s="114"/>
      <c r="K26" s="13" t="s">
        <v>20</v>
      </c>
      <c r="L26" s="14">
        <f>L21+L22+L23+L24+L25</f>
        <v>44054370.029999994</v>
      </c>
      <c r="M26" s="14">
        <f t="shared" ref="M26:AR26" si="30">M21+M22+M23+M24+M25</f>
        <v>130511296.05000001</v>
      </c>
      <c r="N26" s="14">
        <f t="shared" si="30"/>
        <v>22549588.740000002</v>
      </c>
      <c r="O26" s="14">
        <f t="shared" si="30"/>
        <v>23325648.620000001</v>
      </c>
      <c r="P26" s="14">
        <f t="shared" si="30"/>
        <v>23541649.390000001</v>
      </c>
      <c r="Q26" s="99">
        <f t="shared" si="24"/>
        <v>1.0092602256648415</v>
      </c>
      <c r="R26" s="14">
        <f t="shared" ref="R26" si="31">R21+R22+R23+R24+R25</f>
        <v>216000.76999999996</v>
      </c>
      <c r="S26" s="14"/>
      <c r="T26" s="14">
        <f t="shared" ref="T26:U26" si="32">T21+T22+T23+T24+T25</f>
        <v>45875237.359999999</v>
      </c>
      <c r="U26" s="14">
        <f t="shared" si="32"/>
        <v>46091238.130000003</v>
      </c>
      <c r="V26" s="99">
        <f>IFERROR(U26/T26,"nebija plānots")</f>
        <v>1.0047084392894792</v>
      </c>
      <c r="W26" s="14">
        <f t="shared" ref="W26" si="33">W21+W22+W23+W24+W25</f>
        <v>216000.77000000002</v>
      </c>
      <c r="X26" s="99">
        <f>IFERROR(W26/T26,"nebija plānots")</f>
        <v>4.708439289479025E-3</v>
      </c>
      <c r="Y26" s="14">
        <f t="shared" si="30"/>
        <v>81032840.810000002</v>
      </c>
      <c r="Z26" s="14">
        <f t="shared" ref="Z26" si="34">Z21+Z22+Z23+Z24+Z25</f>
        <v>97816679.160000026</v>
      </c>
      <c r="AA26" s="99">
        <f t="shared" si="26"/>
        <v>1.2071239041138093</v>
      </c>
      <c r="AB26" s="14">
        <f t="shared" ref="AB26" si="35">AB21+AB22+AB23+AB24+AB25</f>
        <v>16783838.350000001</v>
      </c>
      <c r="AC26" s="14"/>
      <c r="AD26" s="14">
        <f t="shared" ref="AD26:AE26" si="36">AD21+AD22+AD23+AD24+AD25</f>
        <v>126908078.16999999</v>
      </c>
      <c r="AE26" s="14">
        <f>AE21+AE22+AE23+AE24+AE25</f>
        <v>143907917.29000005</v>
      </c>
      <c r="AF26" s="99">
        <f>IFERROR(AE26/AD26,"nebija plānots")</f>
        <v>1.1339539560060778</v>
      </c>
      <c r="AG26" s="14">
        <f t="shared" ref="AG26" si="37">AG21+AG22+AG23+AG24+AG25</f>
        <v>16999839.120000001</v>
      </c>
      <c r="AH26" s="99">
        <f>IFERROR(AG26/AD26,"nebija plānots")</f>
        <v>0.13395395600607732</v>
      </c>
      <c r="AI26" s="14">
        <f t="shared" si="30"/>
        <v>23884267.210000001</v>
      </c>
      <c r="AJ26" s="14">
        <f t="shared" si="30"/>
        <v>62649929.560000002</v>
      </c>
      <c r="AK26" s="14">
        <f t="shared" si="30"/>
        <v>27337345.497540001</v>
      </c>
      <c r="AL26" s="14">
        <f t="shared" si="30"/>
        <v>44958836.843199998</v>
      </c>
      <c r="AM26" s="14">
        <f t="shared" si="30"/>
        <v>18707289.47845</v>
      </c>
      <c r="AN26" s="14">
        <f t="shared" si="30"/>
        <v>26775945.069366671</v>
      </c>
      <c r="AO26" s="14">
        <f t="shared" si="30"/>
        <v>52850003.504291482</v>
      </c>
      <c r="AP26" s="14">
        <f t="shared" si="30"/>
        <v>71289487.994366676</v>
      </c>
      <c r="AQ26" s="14">
        <f t="shared" si="30"/>
        <v>49477984.040807568</v>
      </c>
      <c r="AR26" s="14">
        <f t="shared" si="30"/>
        <v>504839167.36802226</v>
      </c>
    </row>
    <row r="27" spans="1:48" s="12" customFormat="1" ht="10.5" customHeight="1" x14ac:dyDescent="0.35">
      <c r="A27" s="17">
        <v>0</v>
      </c>
      <c r="B27" s="9">
        <v>1</v>
      </c>
      <c r="C27" s="9">
        <v>2</v>
      </c>
      <c r="D27" s="10">
        <v>3</v>
      </c>
      <c r="E27" s="9">
        <v>4</v>
      </c>
      <c r="F27" s="9">
        <v>5</v>
      </c>
      <c r="G27" s="10">
        <v>6</v>
      </c>
      <c r="H27" s="9">
        <v>7</v>
      </c>
      <c r="I27" s="9">
        <v>8</v>
      </c>
      <c r="J27" s="10">
        <v>9</v>
      </c>
      <c r="K27" s="9">
        <v>10</v>
      </c>
      <c r="L27" s="9">
        <v>11</v>
      </c>
      <c r="M27" s="10">
        <v>12</v>
      </c>
      <c r="N27" s="9">
        <v>13</v>
      </c>
      <c r="O27" s="9">
        <v>14</v>
      </c>
      <c r="P27" s="10">
        <v>15</v>
      </c>
      <c r="Q27" s="9">
        <v>16</v>
      </c>
      <c r="R27" s="9">
        <v>17</v>
      </c>
      <c r="S27" s="10">
        <v>18</v>
      </c>
      <c r="T27" s="9">
        <v>19</v>
      </c>
      <c r="U27" s="9">
        <v>20</v>
      </c>
      <c r="V27" s="10">
        <v>21</v>
      </c>
      <c r="W27" s="9">
        <v>22</v>
      </c>
      <c r="X27" s="9">
        <v>23</v>
      </c>
      <c r="Y27" s="10">
        <v>24</v>
      </c>
      <c r="Z27" s="10">
        <v>15</v>
      </c>
      <c r="AA27" s="9">
        <v>16</v>
      </c>
      <c r="AB27" s="9">
        <v>17</v>
      </c>
      <c r="AC27" s="10">
        <v>18</v>
      </c>
      <c r="AD27" s="9">
        <v>19</v>
      </c>
      <c r="AE27" s="9">
        <v>20</v>
      </c>
      <c r="AF27" s="10">
        <v>21</v>
      </c>
      <c r="AG27" s="9">
        <v>22</v>
      </c>
      <c r="AH27" s="9">
        <v>23</v>
      </c>
      <c r="AI27" s="9">
        <v>25</v>
      </c>
      <c r="AJ27" s="9">
        <v>26</v>
      </c>
      <c r="AK27" s="10">
        <v>27</v>
      </c>
      <c r="AL27" s="9">
        <v>28</v>
      </c>
      <c r="AM27" s="9">
        <v>29</v>
      </c>
      <c r="AN27" s="10">
        <v>30</v>
      </c>
      <c r="AO27" s="9">
        <v>31</v>
      </c>
      <c r="AP27" s="9">
        <v>32</v>
      </c>
      <c r="AQ27" s="10">
        <v>33</v>
      </c>
      <c r="AR27" s="9">
        <v>34</v>
      </c>
    </row>
    <row r="28" spans="1:48" s="29" customFormat="1" ht="31.5" x14ac:dyDescent="0.35">
      <c r="A28" s="18" t="str">
        <f t="shared" ref="A28:A55" si="38">G28&amp;I28</f>
        <v>1.1.1.1._</v>
      </c>
      <c r="B28" s="63">
        <v>1</v>
      </c>
      <c r="C28" s="64" t="s">
        <v>21</v>
      </c>
      <c r="D28" s="65" t="s">
        <v>22</v>
      </c>
      <c r="E28" s="63" t="s">
        <v>23</v>
      </c>
      <c r="F28" s="65" t="s">
        <v>24</v>
      </c>
      <c r="G28" s="66" t="s">
        <v>25</v>
      </c>
      <c r="H28" s="65" t="s">
        <v>26</v>
      </c>
      <c r="I28" s="66" t="s">
        <v>27</v>
      </c>
      <c r="J28" s="68" t="s">
        <v>28</v>
      </c>
      <c r="K28" s="63" t="s">
        <v>16</v>
      </c>
      <c r="L28" s="84">
        <v>0</v>
      </c>
      <c r="M28" s="84">
        <v>615114.94999999995</v>
      </c>
      <c r="N28" s="84">
        <v>0</v>
      </c>
      <c r="O28" s="84">
        <v>0</v>
      </c>
      <c r="P28" s="84">
        <v>0</v>
      </c>
      <c r="Q28" s="99" t="str">
        <f>IFERROR(P28/O28,"nebija plānots")</f>
        <v>nebija plānots</v>
      </c>
      <c r="R28" s="100">
        <f>P28-O28</f>
        <v>0</v>
      </c>
      <c r="S28" s="99" t="str">
        <f>IFERROR(R28/O28,"nebija plānots")</f>
        <v>nebija plānots</v>
      </c>
      <c r="T28" s="102">
        <f>N28+O28</f>
        <v>0</v>
      </c>
      <c r="U28" s="102">
        <f>N28+P28</f>
        <v>0</v>
      </c>
      <c r="V28" s="99" t="str">
        <f>IFERROR(U28/T28,"nebija plānots")</f>
        <v>nebija plānots</v>
      </c>
      <c r="W28" s="102">
        <f>U28-T28</f>
        <v>0</v>
      </c>
      <c r="X28" s="99" t="str">
        <f>IFERROR(W28/T28,"nebija plānots")</f>
        <v>nebija plānots</v>
      </c>
      <c r="Y28" s="84">
        <v>0</v>
      </c>
      <c r="Z28" s="84">
        <v>0</v>
      </c>
      <c r="AA28" s="99" t="str">
        <f>IFERROR(Z28/Y28,"nebija plānots")</f>
        <v>nebija plānots</v>
      </c>
      <c r="AB28" s="100">
        <f>Z28-Y28</f>
        <v>0</v>
      </c>
      <c r="AC28" s="99" t="str">
        <f>IFERROR(AB28/Y28,"nebija plānots")</f>
        <v>nebija plānots</v>
      </c>
      <c r="AD28" s="102">
        <f>T28+Y28</f>
        <v>0</v>
      </c>
      <c r="AE28" s="102">
        <f>U28+Z28</f>
        <v>0</v>
      </c>
      <c r="AF28" s="99" t="str">
        <f>IFERROR(AE28/AD28,"nebija plānots")</f>
        <v>nebija plānots</v>
      </c>
      <c r="AG28" s="102">
        <f>AE28-AD28</f>
        <v>0</v>
      </c>
      <c r="AH28" s="99" t="str">
        <f>IFERROR(AG28/AD28,"nebija plānots")</f>
        <v>nebija plānots</v>
      </c>
      <c r="AI28" s="84">
        <v>0</v>
      </c>
      <c r="AJ28" s="84">
        <v>0</v>
      </c>
      <c r="AK28" s="84">
        <v>0</v>
      </c>
      <c r="AL28" s="84">
        <v>623292</v>
      </c>
      <c r="AM28" s="84">
        <v>0</v>
      </c>
      <c r="AN28" s="84">
        <v>0</v>
      </c>
      <c r="AO28" s="84">
        <v>0</v>
      </c>
      <c r="AP28" s="84">
        <v>407225</v>
      </c>
      <c r="AQ28" s="84">
        <v>0</v>
      </c>
      <c r="AR28" s="70">
        <f>N28+O28+Y28+AI28+AJ28+AK28+AL28+AM28+AN28+AO28+AP28+AQ28</f>
        <v>1030517</v>
      </c>
    </row>
    <row r="29" spans="1:48" s="29" customFormat="1" ht="31.5" x14ac:dyDescent="0.35">
      <c r="A29" s="18" t="str">
        <f t="shared" si="38"/>
        <v>1.1.1.2._</v>
      </c>
      <c r="B29" s="63">
        <v>1</v>
      </c>
      <c r="C29" s="64" t="s">
        <v>21</v>
      </c>
      <c r="D29" s="65" t="s">
        <v>22</v>
      </c>
      <c r="E29" s="63" t="s">
        <v>23</v>
      </c>
      <c r="F29" s="65" t="s">
        <v>24</v>
      </c>
      <c r="G29" s="66" t="s">
        <v>29</v>
      </c>
      <c r="H29" s="65" t="s">
        <v>30</v>
      </c>
      <c r="I29" s="66" t="s">
        <v>27</v>
      </c>
      <c r="J29" s="68" t="s">
        <v>28</v>
      </c>
      <c r="K29" s="63" t="s">
        <v>16</v>
      </c>
      <c r="L29" s="84">
        <v>0</v>
      </c>
      <c r="M29" s="84">
        <v>0</v>
      </c>
      <c r="N29" s="84">
        <v>0</v>
      </c>
      <c r="O29" s="84">
        <v>0</v>
      </c>
      <c r="P29" s="84">
        <v>0</v>
      </c>
      <c r="Q29" s="99" t="str">
        <f t="shared" ref="Q29:Q92" si="39">IFERROR(P29/O29,"nebija plānots")</f>
        <v>nebija plānots</v>
      </c>
      <c r="R29" s="100">
        <f t="shared" ref="R29:R92" si="40">P29-O29</f>
        <v>0</v>
      </c>
      <c r="S29" s="99" t="str">
        <f t="shared" ref="S29:S92" si="41">IFERROR(R29/O29,"nebija plānots")</f>
        <v>nebija plānots</v>
      </c>
      <c r="T29" s="102">
        <f t="shared" ref="T29:T92" si="42">N29+O29</f>
        <v>0</v>
      </c>
      <c r="U29" s="102">
        <f t="shared" ref="U29:U92" si="43">N29+P29</f>
        <v>0</v>
      </c>
      <c r="V29" s="99" t="str">
        <f t="shared" ref="V29:V92" si="44">IFERROR(U29/T29,"nebija plānots")</f>
        <v>nebija plānots</v>
      </c>
      <c r="W29" s="102">
        <f t="shared" ref="W29:W92" si="45">U29-T29</f>
        <v>0</v>
      </c>
      <c r="X29" s="99" t="str">
        <f t="shared" ref="X29:X92" si="46">IFERROR(W29/T29,"nebija plānots")</f>
        <v>nebija plānots</v>
      </c>
      <c r="Y29" s="84">
        <v>0</v>
      </c>
      <c r="Z29" s="84">
        <v>0</v>
      </c>
      <c r="AA29" s="99" t="str">
        <f t="shared" ref="AA29:AA92" si="47">IFERROR(Z29/Y29,"nebija plānots")</f>
        <v>nebija plānots</v>
      </c>
      <c r="AB29" s="100">
        <f t="shared" ref="AB29:AB92" si="48">Z29-Y29</f>
        <v>0</v>
      </c>
      <c r="AC29" s="99" t="str">
        <f t="shared" ref="AC29:AC92" si="49">IFERROR(AB29/Y29,"nebija plānots")</f>
        <v>nebija plānots</v>
      </c>
      <c r="AD29" s="102">
        <f t="shared" ref="AD29:AD92" si="50">T29+Y29</f>
        <v>0</v>
      </c>
      <c r="AE29" s="102">
        <f t="shared" ref="AE29:AE92" si="51">U29+Z29</f>
        <v>0</v>
      </c>
      <c r="AF29" s="99" t="str">
        <f t="shared" ref="AF29:AF92" si="52">IFERROR(AE29/AD29,"nebija plānots")</f>
        <v>nebija plānots</v>
      </c>
      <c r="AG29" s="102">
        <f t="shared" ref="AG29:AG92" si="53">AE29-AD29</f>
        <v>0</v>
      </c>
      <c r="AH29" s="99" t="str">
        <f t="shared" ref="AH29:AH92" si="54">IFERROR(AG29/AD29,"nebija plānots")</f>
        <v>nebija plānots</v>
      </c>
      <c r="AI29" s="84">
        <v>0</v>
      </c>
      <c r="AJ29" s="84">
        <v>0</v>
      </c>
      <c r="AK29" s="84">
        <v>0</v>
      </c>
      <c r="AL29" s="84">
        <v>0</v>
      </c>
      <c r="AM29" s="84">
        <v>0</v>
      </c>
      <c r="AN29" s="84">
        <v>0</v>
      </c>
      <c r="AO29" s="84">
        <v>3040000</v>
      </c>
      <c r="AP29" s="84">
        <v>0</v>
      </c>
      <c r="AQ29" s="84">
        <v>0</v>
      </c>
      <c r="AR29" s="70">
        <f t="shared" ref="AR29:AR92" si="55">N29+O29+Y29+AI29+AJ29+AK29+AL29+AM29+AN29+AO29+AP29+AQ29</f>
        <v>3040000</v>
      </c>
    </row>
    <row r="30" spans="1:48" s="29" customFormat="1" ht="31.5" x14ac:dyDescent="0.35">
      <c r="A30" s="18" t="str">
        <f t="shared" si="38"/>
        <v>1.1.1.3.1</v>
      </c>
      <c r="B30" s="63">
        <v>1</v>
      </c>
      <c r="C30" s="64" t="s">
        <v>21</v>
      </c>
      <c r="D30" s="65" t="s">
        <v>22</v>
      </c>
      <c r="E30" s="63" t="s">
        <v>23</v>
      </c>
      <c r="F30" s="65" t="s">
        <v>24</v>
      </c>
      <c r="G30" s="66" t="s">
        <v>31</v>
      </c>
      <c r="H30" s="65" t="s">
        <v>32</v>
      </c>
      <c r="I30" s="66">
        <v>1</v>
      </c>
      <c r="J30" s="68" t="s">
        <v>28</v>
      </c>
      <c r="K30" s="63" t="s">
        <v>16</v>
      </c>
      <c r="L30" s="84">
        <v>0</v>
      </c>
      <c r="M30" s="84">
        <v>0</v>
      </c>
      <c r="N30" s="84">
        <v>0</v>
      </c>
      <c r="O30" s="84">
        <v>0</v>
      </c>
      <c r="P30" s="84">
        <v>0</v>
      </c>
      <c r="Q30" s="99" t="str">
        <f t="shared" si="39"/>
        <v>nebija plānots</v>
      </c>
      <c r="R30" s="100">
        <f t="shared" si="40"/>
        <v>0</v>
      </c>
      <c r="S30" s="99" t="str">
        <f t="shared" si="41"/>
        <v>nebija plānots</v>
      </c>
      <c r="T30" s="102">
        <f t="shared" si="42"/>
        <v>0</v>
      </c>
      <c r="U30" s="102">
        <f t="shared" si="43"/>
        <v>0</v>
      </c>
      <c r="V30" s="99" t="str">
        <f t="shared" si="44"/>
        <v>nebija plānots</v>
      </c>
      <c r="W30" s="102">
        <f t="shared" si="45"/>
        <v>0</v>
      </c>
      <c r="X30" s="99" t="str">
        <f t="shared" si="46"/>
        <v>nebija plānots</v>
      </c>
      <c r="Y30" s="84">
        <v>0</v>
      </c>
      <c r="Z30" s="84">
        <v>0</v>
      </c>
      <c r="AA30" s="99" t="str">
        <f t="shared" si="47"/>
        <v>nebija plānots</v>
      </c>
      <c r="AB30" s="100">
        <f t="shared" si="48"/>
        <v>0</v>
      </c>
      <c r="AC30" s="99" t="str">
        <f t="shared" si="49"/>
        <v>nebija plānots</v>
      </c>
      <c r="AD30" s="102">
        <f t="shared" si="50"/>
        <v>0</v>
      </c>
      <c r="AE30" s="102">
        <f t="shared" si="51"/>
        <v>0</v>
      </c>
      <c r="AF30" s="99" t="str">
        <f t="shared" si="52"/>
        <v>nebija plānots</v>
      </c>
      <c r="AG30" s="102">
        <f t="shared" si="53"/>
        <v>0</v>
      </c>
      <c r="AH30" s="99" t="str">
        <f t="shared" si="54"/>
        <v>nebija plānots</v>
      </c>
      <c r="AI30" s="84">
        <v>0</v>
      </c>
      <c r="AJ30" s="84">
        <v>0</v>
      </c>
      <c r="AK30" s="84">
        <v>0</v>
      </c>
      <c r="AL30" s="84">
        <v>0</v>
      </c>
      <c r="AM30" s="84">
        <v>0</v>
      </c>
      <c r="AN30" s="84">
        <v>0</v>
      </c>
      <c r="AO30" s="84">
        <v>0</v>
      </c>
      <c r="AP30" s="84">
        <v>6154000</v>
      </c>
      <c r="AQ30" s="84">
        <v>0</v>
      </c>
      <c r="AR30" s="70">
        <f t="shared" si="55"/>
        <v>6154000</v>
      </c>
    </row>
    <row r="31" spans="1:48" s="29" customFormat="1" ht="31.5" x14ac:dyDescent="0.35">
      <c r="A31" s="18" t="str">
        <f t="shared" si="38"/>
        <v>1.1.1.3.2</v>
      </c>
      <c r="B31" s="63">
        <v>1</v>
      </c>
      <c r="C31" s="64" t="s">
        <v>21</v>
      </c>
      <c r="D31" s="65" t="s">
        <v>22</v>
      </c>
      <c r="E31" s="63" t="s">
        <v>23</v>
      </c>
      <c r="F31" s="65" t="s">
        <v>24</v>
      </c>
      <c r="G31" s="66" t="s">
        <v>31</v>
      </c>
      <c r="H31" s="65" t="s">
        <v>32</v>
      </c>
      <c r="I31" s="66">
        <v>2</v>
      </c>
      <c r="J31" s="68" t="s">
        <v>28</v>
      </c>
      <c r="K31" s="63" t="s">
        <v>16</v>
      </c>
      <c r="L31" s="84">
        <v>0</v>
      </c>
      <c r="M31" s="84">
        <v>0</v>
      </c>
      <c r="N31" s="84">
        <v>0</v>
      </c>
      <c r="O31" s="84">
        <v>0</v>
      </c>
      <c r="P31" s="84">
        <v>0</v>
      </c>
      <c r="Q31" s="99" t="str">
        <f t="shared" si="39"/>
        <v>nebija plānots</v>
      </c>
      <c r="R31" s="100">
        <f t="shared" si="40"/>
        <v>0</v>
      </c>
      <c r="S31" s="99" t="str">
        <f t="shared" si="41"/>
        <v>nebija plānots</v>
      </c>
      <c r="T31" s="102">
        <f t="shared" si="42"/>
        <v>0</v>
      </c>
      <c r="U31" s="102">
        <f t="shared" si="43"/>
        <v>0</v>
      </c>
      <c r="V31" s="99" t="str">
        <f t="shared" si="44"/>
        <v>nebija plānots</v>
      </c>
      <c r="W31" s="102">
        <f t="shared" si="45"/>
        <v>0</v>
      </c>
      <c r="X31" s="99" t="str">
        <f t="shared" si="46"/>
        <v>nebija plānots</v>
      </c>
      <c r="Y31" s="84">
        <v>0</v>
      </c>
      <c r="Z31" s="84">
        <v>0</v>
      </c>
      <c r="AA31" s="99" t="str">
        <f t="shared" si="47"/>
        <v>nebija plānots</v>
      </c>
      <c r="AB31" s="100">
        <f t="shared" si="48"/>
        <v>0</v>
      </c>
      <c r="AC31" s="99" t="str">
        <f t="shared" si="49"/>
        <v>nebija plānots</v>
      </c>
      <c r="AD31" s="102">
        <f t="shared" si="50"/>
        <v>0</v>
      </c>
      <c r="AE31" s="102">
        <f t="shared" si="51"/>
        <v>0</v>
      </c>
      <c r="AF31" s="99" t="str">
        <f t="shared" si="52"/>
        <v>nebija plānots</v>
      </c>
      <c r="AG31" s="102">
        <f t="shared" si="53"/>
        <v>0</v>
      </c>
      <c r="AH31" s="99" t="str">
        <f t="shared" si="54"/>
        <v>nebija plānots</v>
      </c>
      <c r="AI31" s="84">
        <v>0</v>
      </c>
      <c r="AJ31" s="84">
        <v>0</v>
      </c>
      <c r="AK31" s="84">
        <v>0</v>
      </c>
      <c r="AL31" s="84">
        <v>0</v>
      </c>
      <c r="AM31" s="84">
        <v>0</v>
      </c>
      <c r="AN31" s="84">
        <v>0</v>
      </c>
      <c r="AO31" s="84">
        <v>0</v>
      </c>
      <c r="AP31" s="84">
        <v>0</v>
      </c>
      <c r="AQ31" s="84">
        <v>0</v>
      </c>
      <c r="AR31" s="70">
        <f t="shared" si="55"/>
        <v>0</v>
      </c>
    </row>
    <row r="32" spans="1:48" s="29" customFormat="1" ht="31.5" x14ac:dyDescent="0.35">
      <c r="A32" s="18" t="str">
        <f t="shared" si="38"/>
        <v>1.1.1.4._</v>
      </c>
      <c r="B32" s="63">
        <v>1</v>
      </c>
      <c r="C32" s="64" t="s">
        <v>21</v>
      </c>
      <c r="D32" s="65" t="s">
        <v>22</v>
      </c>
      <c r="E32" s="63" t="s">
        <v>23</v>
      </c>
      <c r="F32" s="65" t="s">
        <v>24</v>
      </c>
      <c r="G32" s="66" t="s">
        <v>33</v>
      </c>
      <c r="H32" s="65" t="s">
        <v>34</v>
      </c>
      <c r="I32" s="66" t="s">
        <v>27</v>
      </c>
      <c r="J32" s="68" t="s">
        <v>28</v>
      </c>
      <c r="K32" s="63" t="s">
        <v>16</v>
      </c>
      <c r="L32" s="84">
        <v>0</v>
      </c>
      <c r="M32" s="84">
        <v>0</v>
      </c>
      <c r="N32" s="84">
        <v>0</v>
      </c>
      <c r="O32" s="84">
        <v>0</v>
      </c>
      <c r="P32" s="84">
        <v>0</v>
      </c>
      <c r="Q32" s="99" t="str">
        <f t="shared" si="39"/>
        <v>nebija plānots</v>
      </c>
      <c r="R32" s="100">
        <f t="shared" si="40"/>
        <v>0</v>
      </c>
      <c r="S32" s="99" t="str">
        <f t="shared" si="41"/>
        <v>nebija plānots</v>
      </c>
      <c r="T32" s="102">
        <f t="shared" si="42"/>
        <v>0</v>
      </c>
      <c r="U32" s="102">
        <f t="shared" si="43"/>
        <v>0</v>
      </c>
      <c r="V32" s="99" t="str">
        <f t="shared" si="44"/>
        <v>nebija plānots</v>
      </c>
      <c r="W32" s="102">
        <f t="shared" si="45"/>
        <v>0</v>
      </c>
      <c r="X32" s="99" t="str">
        <f t="shared" si="46"/>
        <v>nebija plānots</v>
      </c>
      <c r="Y32" s="84">
        <v>0</v>
      </c>
      <c r="Z32" s="84">
        <v>0</v>
      </c>
      <c r="AA32" s="99" t="str">
        <f t="shared" si="47"/>
        <v>nebija plānots</v>
      </c>
      <c r="AB32" s="100">
        <f t="shared" si="48"/>
        <v>0</v>
      </c>
      <c r="AC32" s="99" t="str">
        <f t="shared" si="49"/>
        <v>nebija plānots</v>
      </c>
      <c r="AD32" s="102">
        <f t="shared" si="50"/>
        <v>0</v>
      </c>
      <c r="AE32" s="102">
        <f t="shared" si="51"/>
        <v>0</v>
      </c>
      <c r="AF32" s="99" t="str">
        <f t="shared" si="52"/>
        <v>nebija plānots</v>
      </c>
      <c r="AG32" s="102">
        <f t="shared" si="53"/>
        <v>0</v>
      </c>
      <c r="AH32" s="99" t="str">
        <f t="shared" si="54"/>
        <v>nebija plānots</v>
      </c>
      <c r="AI32" s="84">
        <v>0</v>
      </c>
      <c r="AJ32" s="84">
        <v>0</v>
      </c>
      <c r="AK32" s="84">
        <v>0</v>
      </c>
      <c r="AL32" s="84">
        <v>0</v>
      </c>
      <c r="AM32" s="84">
        <v>0</v>
      </c>
      <c r="AN32" s="84">
        <v>0</v>
      </c>
      <c r="AO32" s="84">
        <v>0</v>
      </c>
      <c r="AP32" s="84">
        <v>0</v>
      </c>
      <c r="AQ32" s="84">
        <v>0</v>
      </c>
      <c r="AR32" s="70">
        <f t="shared" si="55"/>
        <v>0</v>
      </c>
    </row>
    <row r="33" spans="1:44" s="29" customFormat="1" ht="52.5" x14ac:dyDescent="0.35">
      <c r="A33" s="18" t="str">
        <f t="shared" si="38"/>
        <v>1.1.1.5.1</v>
      </c>
      <c r="B33" s="63">
        <v>1</v>
      </c>
      <c r="C33" s="64" t="s">
        <v>21</v>
      </c>
      <c r="D33" s="65" t="s">
        <v>22</v>
      </c>
      <c r="E33" s="63" t="s">
        <v>23</v>
      </c>
      <c r="F33" s="65" t="s">
        <v>24</v>
      </c>
      <c r="G33" s="66" t="s">
        <v>35</v>
      </c>
      <c r="H33" s="65" t="s">
        <v>36</v>
      </c>
      <c r="I33" s="66">
        <v>1</v>
      </c>
      <c r="J33" s="68" t="s">
        <v>28</v>
      </c>
      <c r="K33" s="63" t="s">
        <v>16</v>
      </c>
      <c r="L33" s="84">
        <v>0</v>
      </c>
      <c r="M33" s="84">
        <v>355530.72</v>
      </c>
      <c r="N33" s="84">
        <v>0</v>
      </c>
      <c r="O33" s="84">
        <v>0</v>
      </c>
      <c r="P33" s="84">
        <v>0</v>
      </c>
      <c r="Q33" s="99" t="str">
        <f t="shared" si="39"/>
        <v>nebija plānots</v>
      </c>
      <c r="R33" s="100">
        <f t="shared" si="40"/>
        <v>0</v>
      </c>
      <c r="S33" s="99" t="str">
        <f t="shared" si="41"/>
        <v>nebija plānots</v>
      </c>
      <c r="T33" s="102">
        <f t="shared" si="42"/>
        <v>0</v>
      </c>
      <c r="U33" s="102">
        <f t="shared" si="43"/>
        <v>0</v>
      </c>
      <c r="V33" s="99" t="str">
        <f t="shared" si="44"/>
        <v>nebija plānots</v>
      </c>
      <c r="W33" s="102">
        <f t="shared" si="45"/>
        <v>0</v>
      </c>
      <c r="X33" s="99" t="str">
        <f t="shared" si="46"/>
        <v>nebija plānots</v>
      </c>
      <c r="Y33" s="84">
        <v>0</v>
      </c>
      <c r="Z33" s="84">
        <v>0</v>
      </c>
      <c r="AA33" s="99" t="str">
        <f t="shared" si="47"/>
        <v>nebija plānots</v>
      </c>
      <c r="AB33" s="100">
        <f t="shared" si="48"/>
        <v>0</v>
      </c>
      <c r="AC33" s="99" t="str">
        <f t="shared" si="49"/>
        <v>nebija plānots</v>
      </c>
      <c r="AD33" s="102">
        <f t="shared" si="50"/>
        <v>0</v>
      </c>
      <c r="AE33" s="102">
        <f t="shared" si="51"/>
        <v>0</v>
      </c>
      <c r="AF33" s="99" t="str">
        <f t="shared" si="52"/>
        <v>nebija plānots</v>
      </c>
      <c r="AG33" s="102">
        <f t="shared" si="53"/>
        <v>0</v>
      </c>
      <c r="AH33" s="99" t="str">
        <f t="shared" si="54"/>
        <v>nebija plānots</v>
      </c>
      <c r="AI33" s="84">
        <v>0</v>
      </c>
      <c r="AJ33" s="84">
        <v>0</v>
      </c>
      <c r="AK33" s="84">
        <v>380670</v>
      </c>
      <c r="AL33" s="84">
        <v>0</v>
      </c>
      <c r="AM33" s="84">
        <v>0</v>
      </c>
      <c r="AN33" s="84">
        <v>0</v>
      </c>
      <c r="AO33" s="84">
        <v>0</v>
      </c>
      <c r="AP33" s="84">
        <v>0</v>
      </c>
      <c r="AQ33" s="84">
        <v>417950</v>
      </c>
      <c r="AR33" s="70">
        <f t="shared" si="55"/>
        <v>798620</v>
      </c>
    </row>
    <row r="34" spans="1:44" s="29" customFormat="1" ht="52.5" x14ac:dyDescent="0.35">
      <c r="A34" s="18" t="str">
        <f t="shared" si="38"/>
        <v>1.1.1.5.2</v>
      </c>
      <c r="B34" s="63">
        <v>1</v>
      </c>
      <c r="C34" s="64" t="s">
        <v>21</v>
      </c>
      <c r="D34" s="65" t="s">
        <v>22</v>
      </c>
      <c r="E34" s="63" t="s">
        <v>23</v>
      </c>
      <c r="F34" s="65" t="s">
        <v>24</v>
      </c>
      <c r="G34" s="66" t="s">
        <v>35</v>
      </c>
      <c r="H34" s="65" t="s">
        <v>36</v>
      </c>
      <c r="I34" s="66">
        <v>2</v>
      </c>
      <c r="J34" s="68" t="s">
        <v>28</v>
      </c>
      <c r="K34" s="63" t="s">
        <v>16</v>
      </c>
      <c r="L34" s="84">
        <v>0</v>
      </c>
      <c r="M34" s="84">
        <v>42500</v>
      </c>
      <c r="N34" s="84">
        <v>148750</v>
      </c>
      <c r="O34" s="84">
        <v>72782</v>
      </c>
      <c r="P34" s="84">
        <v>72782.12</v>
      </c>
      <c r="Q34" s="99">
        <f t="shared" si="39"/>
        <v>1.0000016487593086</v>
      </c>
      <c r="R34" s="100">
        <f t="shared" si="40"/>
        <v>0.11999999999534339</v>
      </c>
      <c r="S34" s="99">
        <f t="shared" si="41"/>
        <v>1.6487593085562829E-6</v>
      </c>
      <c r="T34" s="102">
        <f t="shared" si="42"/>
        <v>221532</v>
      </c>
      <c r="U34" s="102">
        <f t="shared" si="43"/>
        <v>221532.12</v>
      </c>
      <c r="V34" s="99">
        <f t="shared" si="44"/>
        <v>1.0000005416824658</v>
      </c>
      <c r="W34" s="102">
        <f t="shared" si="45"/>
        <v>0.11999999999534339</v>
      </c>
      <c r="X34" s="99">
        <f t="shared" si="46"/>
        <v>5.4168246571756403E-7</v>
      </c>
      <c r="Y34" s="84">
        <v>0</v>
      </c>
      <c r="Z34" s="84">
        <v>69258.75</v>
      </c>
      <c r="AA34" s="99" t="str">
        <f t="shared" si="47"/>
        <v>nebija plānots</v>
      </c>
      <c r="AB34" s="100">
        <f t="shared" si="48"/>
        <v>69258.75</v>
      </c>
      <c r="AC34" s="99" t="str">
        <f t="shared" si="49"/>
        <v>nebija plānots</v>
      </c>
      <c r="AD34" s="102">
        <f t="shared" si="50"/>
        <v>221532</v>
      </c>
      <c r="AE34" s="102">
        <f t="shared" si="51"/>
        <v>290790.87</v>
      </c>
      <c r="AF34" s="99">
        <f t="shared" si="52"/>
        <v>1.3126359622989003</v>
      </c>
      <c r="AG34" s="102">
        <f t="shared" si="53"/>
        <v>69258.87</v>
      </c>
      <c r="AH34" s="99">
        <f t="shared" si="54"/>
        <v>0.31263596229890034</v>
      </c>
      <c r="AI34" s="84">
        <v>19125</v>
      </c>
      <c r="AJ34" s="84">
        <v>0</v>
      </c>
      <c r="AK34" s="84">
        <v>0</v>
      </c>
      <c r="AL34" s="84">
        <v>242640</v>
      </c>
      <c r="AM34" s="84">
        <v>159774</v>
      </c>
      <c r="AN34" s="84">
        <v>0</v>
      </c>
      <c r="AO34" s="84">
        <v>19125</v>
      </c>
      <c r="AP34" s="84">
        <v>63750</v>
      </c>
      <c r="AQ34" s="84">
        <v>47813</v>
      </c>
      <c r="AR34" s="70">
        <f t="shared" si="55"/>
        <v>773759</v>
      </c>
    </row>
    <row r="35" spans="1:44" s="29" customFormat="1" ht="52.5" x14ac:dyDescent="0.35">
      <c r="A35" s="18" t="str">
        <f t="shared" si="38"/>
        <v>1.1.1.5.3</v>
      </c>
      <c r="B35" s="63">
        <v>1</v>
      </c>
      <c r="C35" s="64" t="s">
        <v>21</v>
      </c>
      <c r="D35" s="65" t="s">
        <v>22</v>
      </c>
      <c r="E35" s="63" t="s">
        <v>23</v>
      </c>
      <c r="F35" s="65" t="s">
        <v>24</v>
      </c>
      <c r="G35" s="66" t="s">
        <v>35</v>
      </c>
      <c r="H35" s="65" t="s">
        <v>36</v>
      </c>
      <c r="I35" s="66">
        <v>3</v>
      </c>
      <c r="J35" s="68" t="s">
        <v>28</v>
      </c>
      <c r="K35" s="63" t="s">
        <v>16</v>
      </c>
      <c r="L35" s="84">
        <v>0</v>
      </c>
      <c r="M35" s="84">
        <v>0</v>
      </c>
      <c r="N35" s="84">
        <v>0</v>
      </c>
      <c r="O35" s="84">
        <v>0</v>
      </c>
      <c r="P35" s="84">
        <v>0</v>
      </c>
      <c r="Q35" s="99" t="str">
        <f t="shared" si="39"/>
        <v>nebija plānots</v>
      </c>
      <c r="R35" s="100">
        <f t="shared" si="40"/>
        <v>0</v>
      </c>
      <c r="S35" s="99" t="str">
        <f t="shared" si="41"/>
        <v>nebija plānots</v>
      </c>
      <c r="T35" s="102">
        <f t="shared" si="42"/>
        <v>0</v>
      </c>
      <c r="U35" s="102">
        <f t="shared" si="43"/>
        <v>0</v>
      </c>
      <c r="V35" s="99" t="str">
        <f t="shared" si="44"/>
        <v>nebija plānots</v>
      </c>
      <c r="W35" s="102">
        <f t="shared" si="45"/>
        <v>0</v>
      </c>
      <c r="X35" s="99" t="str">
        <f t="shared" si="46"/>
        <v>nebija plānots</v>
      </c>
      <c r="Y35" s="84">
        <v>0</v>
      </c>
      <c r="Z35" s="84">
        <v>0</v>
      </c>
      <c r="AA35" s="99" t="str">
        <f t="shared" si="47"/>
        <v>nebija plānots</v>
      </c>
      <c r="AB35" s="100">
        <f t="shared" si="48"/>
        <v>0</v>
      </c>
      <c r="AC35" s="99" t="str">
        <f t="shared" si="49"/>
        <v>nebija plānots</v>
      </c>
      <c r="AD35" s="102">
        <f t="shared" si="50"/>
        <v>0</v>
      </c>
      <c r="AE35" s="102">
        <f t="shared" si="51"/>
        <v>0</v>
      </c>
      <c r="AF35" s="99" t="str">
        <f t="shared" si="52"/>
        <v>nebija plānots</v>
      </c>
      <c r="AG35" s="102">
        <f t="shared" si="53"/>
        <v>0</v>
      </c>
      <c r="AH35" s="99" t="str">
        <f t="shared" si="54"/>
        <v>nebija plānots</v>
      </c>
      <c r="AI35" s="84">
        <v>0</v>
      </c>
      <c r="AJ35" s="84">
        <v>0</v>
      </c>
      <c r="AK35" s="84">
        <v>0</v>
      </c>
      <c r="AL35" s="84">
        <v>0</v>
      </c>
      <c r="AM35" s="84">
        <v>1341300</v>
      </c>
      <c r="AN35" s="84">
        <v>0</v>
      </c>
      <c r="AO35" s="84">
        <v>0</v>
      </c>
      <c r="AP35" s="84">
        <v>0</v>
      </c>
      <c r="AQ35" s="84">
        <v>0</v>
      </c>
      <c r="AR35" s="70">
        <f t="shared" si="55"/>
        <v>1341300</v>
      </c>
    </row>
    <row r="36" spans="1:44" s="29" customFormat="1" ht="42" x14ac:dyDescent="0.35">
      <c r="A36" s="18" t="str">
        <f t="shared" si="38"/>
        <v>1.1.1.6._</v>
      </c>
      <c r="B36" s="63">
        <v>1</v>
      </c>
      <c r="C36" s="64" t="s">
        <v>21</v>
      </c>
      <c r="D36" s="65" t="s">
        <v>22</v>
      </c>
      <c r="E36" s="63" t="s">
        <v>23</v>
      </c>
      <c r="F36" s="65" t="s">
        <v>24</v>
      </c>
      <c r="G36" s="66" t="s">
        <v>37</v>
      </c>
      <c r="H36" s="65" t="s">
        <v>38</v>
      </c>
      <c r="I36" s="66" t="s">
        <v>27</v>
      </c>
      <c r="J36" s="68" t="s">
        <v>28</v>
      </c>
      <c r="K36" s="63" t="s">
        <v>16</v>
      </c>
      <c r="L36" s="84">
        <v>0</v>
      </c>
      <c r="M36" s="84">
        <v>0</v>
      </c>
      <c r="N36" s="84">
        <v>0</v>
      </c>
      <c r="O36" s="84">
        <v>0</v>
      </c>
      <c r="P36" s="84">
        <v>0</v>
      </c>
      <c r="Q36" s="99" t="str">
        <f t="shared" si="39"/>
        <v>nebija plānots</v>
      </c>
      <c r="R36" s="100">
        <f t="shared" si="40"/>
        <v>0</v>
      </c>
      <c r="S36" s="99" t="str">
        <f t="shared" si="41"/>
        <v>nebija plānots</v>
      </c>
      <c r="T36" s="102">
        <f t="shared" si="42"/>
        <v>0</v>
      </c>
      <c r="U36" s="102">
        <f t="shared" si="43"/>
        <v>0</v>
      </c>
      <c r="V36" s="99" t="str">
        <f t="shared" si="44"/>
        <v>nebija plānots</v>
      </c>
      <c r="W36" s="102">
        <f t="shared" si="45"/>
        <v>0</v>
      </c>
      <c r="X36" s="99" t="str">
        <f t="shared" si="46"/>
        <v>nebija plānots</v>
      </c>
      <c r="Y36" s="84">
        <v>0</v>
      </c>
      <c r="Z36" s="84">
        <v>0</v>
      </c>
      <c r="AA36" s="99" t="str">
        <f t="shared" si="47"/>
        <v>nebija plānots</v>
      </c>
      <c r="AB36" s="100">
        <f t="shared" si="48"/>
        <v>0</v>
      </c>
      <c r="AC36" s="99" t="str">
        <f t="shared" si="49"/>
        <v>nebija plānots</v>
      </c>
      <c r="AD36" s="102">
        <f t="shared" si="50"/>
        <v>0</v>
      </c>
      <c r="AE36" s="102">
        <f t="shared" si="51"/>
        <v>0</v>
      </c>
      <c r="AF36" s="99" t="str">
        <f t="shared" si="52"/>
        <v>nebija plānots</v>
      </c>
      <c r="AG36" s="102">
        <f t="shared" si="53"/>
        <v>0</v>
      </c>
      <c r="AH36" s="99" t="str">
        <f t="shared" si="54"/>
        <v>nebija plānots</v>
      </c>
      <c r="AI36" s="84">
        <v>0</v>
      </c>
      <c r="AJ36" s="84">
        <v>0</v>
      </c>
      <c r="AK36" s="84">
        <v>0</v>
      </c>
      <c r="AL36" s="84">
        <v>0</v>
      </c>
      <c r="AM36" s="84">
        <v>0</v>
      </c>
      <c r="AN36" s="84">
        <v>0</v>
      </c>
      <c r="AO36" s="84">
        <v>0</v>
      </c>
      <c r="AP36" s="84">
        <v>0</v>
      </c>
      <c r="AQ36" s="84">
        <v>0</v>
      </c>
      <c r="AR36" s="70">
        <f t="shared" si="55"/>
        <v>0</v>
      </c>
    </row>
    <row r="37" spans="1:44" s="29" customFormat="1" ht="31.5" x14ac:dyDescent="0.35">
      <c r="A37" s="18" t="str">
        <f t="shared" si="38"/>
        <v>1.1.1.7._</v>
      </c>
      <c r="B37" s="63">
        <v>1</v>
      </c>
      <c r="C37" s="64" t="s">
        <v>21</v>
      </c>
      <c r="D37" s="65" t="s">
        <v>22</v>
      </c>
      <c r="E37" s="63" t="s">
        <v>23</v>
      </c>
      <c r="F37" s="65" t="s">
        <v>24</v>
      </c>
      <c r="G37" s="66" t="s">
        <v>39</v>
      </c>
      <c r="H37" s="65" t="s">
        <v>40</v>
      </c>
      <c r="I37" s="66" t="s">
        <v>27</v>
      </c>
      <c r="J37" s="68" t="s">
        <v>28</v>
      </c>
      <c r="K37" s="63" t="s">
        <v>16</v>
      </c>
      <c r="L37" s="84">
        <v>0</v>
      </c>
      <c r="M37" s="84">
        <v>0</v>
      </c>
      <c r="N37" s="84">
        <v>0</v>
      </c>
      <c r="O37" s="84">
        <v>0</v>
      </c>
      <c r="P37" s="84">
        <v>0</v>
      </c>
      <c r="Q37" s="99" t="str">
        <f t="shared" si="39"/>
        <v>nebija plānots</v>
      </c>
      <c r="R37" s="100">
        <f t="shared" si="40"/>
        <v>0</v>
      </c>
      <c r="S37" s="99" t="str">
        <f t="shared" si="41"/>
        <v>nebija plānots</v>
      </c>
      <c r="T37" s="102">
        <f t="shared" si="42"/>
        <v>0</v>
      </c>
      <c r="U37" s="102">
        <f t="shared" si="43"/>
        <v>0</v>
      </c>
      <c r="V37" s="99" t="str">
        <f t="shared" si="44"/>
        <v>nebija plānots</v>
      </c>
      <c r="W37" s="102">
        <f t="shared" si="45"/>
        <v>0</v>
      </c>
      <c r="X37" s="99" t="str">
        <f t="shared" si="46"/>
        <v>nebija plānots</v>
      </c>
      <c r="Y37" s="84">
        <v>0</v>
      </c>
      <c r="Z37" s="84">
        <v>0</v>
      </c>
      <c r="AA37" s="99" t="str">
        <f t="shared" si="47"/>
        <v>nebija plānots</v>
      </c>
      <c r="AB37" s="100">
        <f t="shared" si="48"/>
        <v>0</v>
      </c>
      <c r="AC37" s="99" t="str">
        <f t="shared" si="49"/>
        <v>nebija plānots</v>
      </c>
      <c r="AD37" s="102">
        <f t="shared" si="50"/>
        <v>0</v>
      </c>
      <c r="AE37" s="102">
        <f t="shared" si="51"/>
        <v>0</v>
      </c>
      <c r="AF37" s="99" t="str">
        <f t="shared" si="52"/>
        <v>nebija plānots</v>
      </c>
      <c r="AG37" s="102">
        <f t="shared" si="53"/>
        <v>0</v>
      </c>
      <c r="AH37" s="99" t="str">
        <f t="shared" si="54"/>
        <v>nebija plānots</v>
      </c>
      <c r="AI37" s="84">
        <v>0</v>
      </c>
      <c r="AJ37" s="84">
        <v>0</v>
      </c>
      <c r="AK37" s="84">
        <v>0</v>
      </c>
      <c r="AL37" s="84">
        <v>0</v>
      </c>
      <c r="AM37" s="84">
        <v>0</v>
      </c>
      <c r="AN37" s="84">
        <v>0</v>
      </c>
      <c r="AO37" s="84">
        <v>0</v>
      </c>
      <c r="AP37" s="84">
        <v>0</v>
      </c>
      <c r="AQ37" s="84">
        <v>236258</v>
      </c>
      <c r="AR37" s="70">
        <f t="shared" si="55"/>
        <v>236258</v>
      </c>
    </row>
    <row r="38" spans="1:44" s="29" customFormat="1" ht="31.5" x14ac:dyDescent="0.35">
      <c r="A38" s="18" t="str">
        <f t="shared" si="38"/>
        <v>1.1.1.8._</v>
      </c>
      <c r="B38" s="63">
        <v>1</v>
      </c>
      <c r="C38" s="64" t="s">
        <v>21</v>
      </c>
      <c r="D38" s="65" t="s">
        <v>22</v>
      </c>
      <c r="E38" s="63" t="s">
        <v>23</v>
      </c>
      <c r="F38" s="65" t="s">
        <v>24</v>
      </c>
      <c r="G38" s="66" t="s">
        <v>41</v>
      </c>
      <c r="H38" s="65" t="s">
        <v>42</v>
      </c>
      <c r="I38" s="66" t="s">
        <v>27</v>
      </c>
      <c r="J38" s="68" t="s">
        <v>28</v>
      </c>
      <c r="K38" s="63" t="s">
        <v>16</v>
      </c>
      <c r="L38" s="84">
        <v>0</v>
      </c>
      <c r="M38" s="84">
        <v>0</v>
      </c>
      <c r="N38" s="84">
        <v>0</v>
      </c>
      <c r="O38" s="84">
        <v>0</v>
      </c>
      <c r="P38" s="84">
        <v>0</v>
      </c>
      <c r="Q38" s="99" t="str">
        <f t="shared" si="39"/>
        <v>nebija plānots</v>
      </c>
      <c r="R38" s="100">
        <f t="shared" si="40"/>
        <v>0</v>
      </c>
      <c r="S38" s="99" t="str">
        <f t="shared" si="41"/>
        <v>nebija plānots</v>
      </c>
      <c r="T38" s="102">
        <f t="shared" si="42"/>
        <v>0</v>
      </c>
      <c r="U38" s="102">
        <f t="shared" si="43"/>
        <v>0</v>
      </c>
      <c r="V38" s="99" t="str">
        <f t="shared" si="44"/>
        <v>nebija plānots</v>
      </c>
      <c r="W38" s="102">
        <f t="shared" si="45"/>
        <v>0</v>
      </c>
      <c r="X38" s="99" t="str">
        <f t="shared" si="46"/>
        <v>nebija plānots</v>
      </c>
      <c r="Y38" s="84">
        <v>106419</v>
      </c>
      <c r="Z38" s="84">
        <v>78083.63</v>
      </c>
      <c r="AA38" s="99">
        <f t="shared" si="47"/>
        <v>0.73373767842208637</v>
      </c>
      <c r="AB38" s="100">
        <f t="shared" si="48"/>
        <v>-28335.369999999995</v>
      </c>
      <c r="AC38" s="99">
        <f t="shared" si="49"/>
        <v>-0.26626232157791369</v>
      </c>
      <c r="AD38" s="102">
        <f t="shared" si="50"/>
        <v>106419</v>
      </c>
      <c r="AE38" s="102">
        <f t="shared" si="51"/>
        <v>78083.63</v>
      </c>
      <c r="AF38" s="99">
        <f t="shared" si="52"/>
        <v>0.73373767842208637</v>
      </c>
      <c r="AG38" s="102">
        <f t="shared" si="53"/>
        <v>-28335.369999999995</v>
      </c>
      <c r="AH38" s="99">
        <f t="shared" si="54"/>
        <v>-0.26626232157791369</v>
      </c>
      <c r="AI38" s="84">
        <v>0</v>
      </c>
      <c r="AJ38" s="84">
        <v>16065</v>
      </c>
      <c r="AK38" s="84">
        <v>2306</v>
      </c>
      <c r="AL38" s="84">
        <v>97694</v>
      </c>
      <c r="AM38" s="84">
        <v>0</v>
      </c>
      <c r="AN38" s="84">
        <v>10950</v>
      </c>
      <c r="AO38" s="84">
        <v>11475</v>
      </c>
      <c r="AP38" s="84">
        <v>150000</v>
      </c>
      <c r="AQ38" s="84">
        <v>418919</v>
      </c>
      <c r="AR38" s="70">
        <f t="shared" si="55"/>
        <v>813828</v>
      </c>
    </row>
    <row r="39" spans="1:44" s="29" customFormat="1" ht="31.5" x14ac:dyDescent="0.35">
      <c r="A39" s="18" t="str">
        <f t="shared" si="38"/>
        <v>1.1.1.9._</v>
      </c>
      <c r="B39" s="63">
        <v>1</v>
      </c>
      <c r="C39" s="64" t="s">
        <v>21</v>
      </c>
      <c r="D39" s="65" t="s">
        <v>22</v>
      </c>
      <c r="E39" s="63" t="s">
        <v>23</v>
      </c>
      <c r="F39" s="65" t="s">
        <v>24</v>
      </c>
      <c r="G39" s="66" t="s">
        <v>43</v>
      </c>
      <c r="H39" s="65" t="s">
        <v>44</v>
      </c>
      <c r="I39" s="66" t="s">
        <v>27</v>
      </c>
      <c r="J39" s="68" t="s">
        <v>28</v>
      </c>
      <c r="K39" s="63" t="s">
        <v>16</v>
      </c>
      <c r="L39" s="84">
        <v>0</v>
      </c>
      <c r="M39" s="84">
        <v>208815.56</v>
      </c>
      <c r="N39" s="84">
        <v>0</v>
      </c>
      <c r="O39" s="84">
        <v>0</v>
      </c>
      <c r="P39" s="84">
        <v>0</v>
      </c>
      <c r="Q39" s="99" t="str">
        <f t="shared" si="39"/>
        <v>nebija plānots</v>
      </c>
      <c r="R39" s="100">
        <f t="shared" si="40"/>
        <v>0</v>
      </c>
      <c r="S39" s="99" t="str">
        <f t="shared" si="41"/>
        <v>nebija plānots</v>
      </c>
      <c r="T39" s="102">
        <f t="shared" si="42"/>
        <v>0</v>
      </c>
      <c r="U39" s="102">
        <f t="shared" si="43"/>
        <v>0</v>
      </c>
      <c r="V39" s="99" t="str">
        <f t="shared" si="44"/>
        <v>nebija plānots</v>
      </c>
      <c r="W39" s="102">
        <f t="shared" si="45"/>
        <v>0</v>
      </c>
      <c r="X39" s="99" t="str">
        <f t="shared" si="46"/>
        <v>nebija plānots</v>
      </c>
      <c r="Y39" s="84">
        <v>0</v>
      </c>
      <c r="Z39" s="84">
        <v>0</v>
      </c>
      <c r="AA39" s="99" t="str">
        <f t="shared" si="47"/>
        <v>nebija plānots</v>
      </c>
      <c r="AB39" s="100">
        <f t="shared" si="48"/>
        <v>0</v>
      </c>
      <c r="AC39" s="99" t="str">
        <f t="shared" si="49"/>
        <v>nebija plānots</v>
      </c>
      <c r="AD39" s="102">
        <f t="shared" si="50"/>
        <v>0</v>
      </c>
      <c r="AE39" s="102">
        <f t="shared" si="51"/>
        <v>0</v>
      </c>
      <c r="AF39" s="99" t="str">
        <f t="shared" si="52"/>
        <v>nebija plānots</v>
      </c>
      <c r="AG39" s="102">
        <f t="shared" si="53"/>
        <v>0</v>
      </c>
      <c r="AH39" s="99" t="str">
        <f t="shared" si="54"/>
        <v>nebija plānots</v>
      </c>
      <c r="AI39" s="84">
        <v>0</v>
      </c>
      <c r="AJ39" s="84">
        <v>0</v>
      </c>
      <c r="AK39" s="84">
        <v>0</v>
      </c>
      <c r="AL39" s="84">
        <v>0</v>
      </c>
      <c r="AM39" s="84">
        <v>0</v>
      </c>
      <c r="AN39" s="84">
        <v>284809.5</v>
      </c>
      <c r="AO39" s="84">
        <v>0</v>
      </c>
      <c r="AP39" s="84">
        <v>417229.5</v>
      </c>
      <c r="AQ39" s="84">
        <v>0</v>
      </c>
      <c r="AR39" s="70">
        <f t="shared" si="55"/>
        <v>702039</v>
      </c>
    </row>
    <row r="40" spans="1:44" s="29" customFormat="1" ht="31.5" x14ac:dyDescent="0.35">
      <c r="A40" s="18" t="str">
        <f t="shared" si="38"/>
        <v>1.1.2.1._</v>
      </c>
      <c r="B40" s="63">
        <v>1</v>
      </c>
      <c r="C40" s="64" t="s">
        <v>21</v>
      </c>
      <c r="D40" s="65" t="s">
        <v>22</v>
      </c>
      <c r="E40" s="63" t="s">
        <v>45</v>
      </c>
      <c r="F40" s="65" t="s">
        <v>46</v>
      </c>
      <c r="G40" s="66" t="s">
        <v>47</v>
      </c>
      <c r="H40" s="65" t="s">
        <v>48</v>
      </c>
      <c r="I40" s="66" t="s">
        <v>27</v>
      </c>
      <c r="J40" s="68" t="s">
        <v>28</v>
      </c>
      <c r="K40" s="63" t="s">
        <v>16</v>
      </c>
      <c r="L40" s="84">
        <v>0</v>
      </c>
      <c r="M40" s="84">
        <v>0</v>
      </c>
      <c r="N40" s="84">
        <v>0</v>
      </c>
      <c r="O40" s="84">
        <v>0</v>
      </c>
      <c r="P40" s="84">
        <v>0</v>
      </c>
      <c r="Q40" s="99" t="str">
        <f t="shared" si="39"/>
        <v>nebija plānots</v>
      </c>
      <c r="R40" s="100">
        <f t="shared" si="40"/>
        <v>0</v>
      </c>
      <c r="S40" s="99" t="str">
        <f t="shared" si="41"/>
        <v>nebija plānots</v>
      </c>
      <c r="T40" s="102">
        <f t="shared" si="42"/>
        <v>0</v>
      </c>
      <c r="U40" s="102">
        <f t="shared" si="43"/>
        <v>0</v>
      </c>
      <c r="V40" s="99" t="str">
        <f t="shared" si="44"/>
        <v>nebija plānots</v>
      </c>
      <c r="W40" s="102">
        <f t="shared" si="45"/>
        <v>0</v>
      </c>
      <c r="X40" s="99" t="str">
        <f t="shared" si="46"/>
        <v>nebija plānots</v>
      </c>
      <c r="Y40" s="84">
        <v>0</v>
      </c>
      <c r="Z40" s="84">
        <v>0</v>
      </c>
      <c r="AA40" s="99" t="str">
        <f t="shared" si="47"/>
        <v>nebija plānots</v>
      </c>
      <c r="AB40" s="100">
        <f t="shared" si="48"/>
        <v>0</v>
      </c>
      <c r="AC40" s="99" t="str">
        <f t="shared" si="49"/>
        <v>nebija plānots</v>
      </c>
      <c r="AD40" s="102">
        <f t="shared" si="50"/>
        <v>0</v>
      </c>
      <c r="AE40" s="102">
        <f t="shared" si="51"/>
        <v>0</v>
      </c>
      <c r="AF40" s="99" t="str">
        <f t="shared" si="52"/>
        <v>nebija plānots</v>
      </c>
      <c r="AG40" s="102">
        <f t="shared" si="53"/>
        <v>0</v>
      </c>
      <c r="AH40" s="99" t="str">
        <f t="shared" si="54"/>
        <v>nebija plānots</v>
      </c>
      <c r="AI40" s="84">
        <v>0</v>
      </c>
      <c r="AJ40" s="84">
        <v>0</v>
      </c>
      <c r="AK40" s="84">
        <v>0</v>
      </c>
      <c r="AL40" s="84">
        <v>0</v>
      </c>
      <c r="AM40" s="84">
        <v>0</v>
      </c>
      <c r="AN40" s="84">
        <v>0</v>
      </c>
      <c r="AO40" s="84">
        <v>0</v>
      </c>
      <c r="AP40" s="84">
        <v>0</v>
      </c>
      <c r="AQ40" s="84">
        <v>0</v>
      </c>
      <c r="AR40" s="70">
        <f t="shared" si="55"/>
        <v>0</v>
      </c>
    </row>
    <row r="41" spans="1:44" s="29" customFormat="1" ht="31.5" x14ac:dyDescent="0.35">
      <c r="A41" s="18" t="str">
        <f t="shared" si="38"/>
        <v>1.1.2.2._</v>
      </c>
      <c r="B41" s="63">
        <v>1</v>
      </c>
      <c r="C41" s="64" t="s">
        <v>21</v>
      </c>
      <c r="D41" s="65" t="s">
        <v>22</v>
      </c>
      <c r="E41" s="63" t="s">
        <v>45</v>
      </c>
      <c r="F41" s="65" t="s">
        <v>46</v>
      </c>
      <c r="G41" s="66" t="s">
        <v>49</v>
      </c>
      <c r="H41" s="65" t="s">
        <v>50</v>
      </c>
      <c r="I41" s="66" t="s">
        <v>27</v>
      </c>
      <c r="J41" s="68" t="s">
        <v>51</v>
      </c>
      <c r="K41" s="63" t="s">
        <v>16</v>
      </c>
      <c r="L41" s="84">
        <v>0</v>
      </c>
      <c r="M41" s="84">
        <v>0</v>
      </c>
      <c r="N41" s="84">
        <v>0</v>
      </c>
      <c r="O41" s="84">
        <v>0</v>
      </c>
      <c r="P41" s="84">
        <v>0</v>
      </c>
      <c r="Q41" s="99" t="str">
        <f t="shared" si="39"/>
        <v>nebija plānots</v>
      </c>
      <c r="R41" s="100">
        <f t="shared" si="40"/>
        <v>0</v>
      </c>
      <c r="S41" s="99" t="str">
        <f t="shared" si="41"/>
        <v>nebija plānots</v>
      </c>
      <c r="T41" s="102">
        <f t="shared" si="42"/>
        <v>0</v>
      </c>
      <c r="U41" s="102">
        <f t="shared" si="43"/>
        <v>0</v>
      </c>
      <c r="V41" s="99" t="str">
        <f t="shared" si="44"/>
        <v>nebija plānots</v>
      </c>
      <c r="W41" s="102">
        <f t="shared" si="45"/>
        <v>0</v>
      </c>
      <c r="X41" s="99" t="str">
        <f t="shared" si="46"/>
        <v>nebija plānots</v>
      </c>
      <c r="Y41" s="84">
        <v>0</v>
      </c>
      <c r="Z41" s="84">
        <v>0</v>
      </c>
      <c r="AA41" s="99" t="str">
        <f t="shared" si="47"/>
        <v>nebija plānots</v>
      </c>
      <c r="AB41" s="100">
        <f t="shared" si="48"/>
        <v>0</v>
      </c>
      <c r="AC41" s="99" t="str">
        <f t="shared" si="49"/>
        <v>nebija plānots</v>
      </c>
      <c r="AD41" s="102">
        <f t="shared" si="50"/>
        <v>0</v>
      </c>
      <c r="AE41" s="102">
        <f t="shared" si="51"/>
        <v>0</v>
      </c>
      <c r="AF41" s="99" t="str">
        <f t="shared" si="52"/>
        <v>nebija plānots</v>
      </c>
      <c r="AG41" s="102">
        <f t="shared" si="53"/>
        <v>0</v>
      </c>
      <c r="AH41" s="99" t="str">
        <f t="shared" si="54"/>
        <v>nebija plānots</v>
      </c>
      <c r="AI41" s="84">
        <v>0</v>
      </c>
      <c r="AJ41" s="84">
        <v>0</v>
      </c>
      <c r="AK41" s="84">
        <v>0</v>
      </c>
      <c r="AL41" s="84">
        <v>0</v>
      </c>
      <c r="AM41" s="84">
        <v>0</v>
      </c>
      <c r="AN41" s="84">
        <v>0</v>
      </c>
      <c r="AO41" s="84">
        <v>0</v>
      </c>
      <c r="AP41" s="84">
        <v>0</v>
      </c>
      <c r="AQ41" s="84">
        <v>0</v>
      </c>
      <c r="AR41" s="70">
        <f t="shared" si="55"/>
        <v>0</v>
      </c>
    </row>
    <row r="42" spans="1:44" s="29" customFormat="1" ht="31.5" x14ac:dyDescent="0.35">
      <c r="A42" s="18" t="str">
        <f t="shared" si="38"/>
        <v>1.2.1.1.1</v>
      </c>
      <c r="B42" s="63">
        <v>1</v>
      </c>
      <c r="C42" s="64" t="s">
        <v>52</v>
      </c>
      <c r="D42" s="65" t="s">
        <v>53</v>
      </c>
      <c r="E42" s="63" t="s">
        <v>54</v>
      </c>
      <c r="F42" s="65" t="s">
        <v>55</v>
      </c>
      <c r="G42" s="66" t="s">
        <v>56</v>
      </c>
      <c r="H42" s="65" t="s">
        <v>57</v>
      </c>
      <c r="I42" s="66">
        <v>1</v>
      </c>
      <c r="J42" s="68" t="s">
        <v>51</v>
      </c>
      <c r="K42" s="63" t="s">
        <v>16</v>
      </c>
      <c r="L42" s="84">
        <v>0</v>
      </c>
      <c r="M42" s="84">
        <v>0</v>
      </c>
      <c r="N42" s="84">
        <v>0</v>
      </c>
      <c r="O42" s="84">
        <v>0</v>
      </c>
      <c r="P42" s="84">
        <v>0</v>
      </c>
      <c r="Q42" s="99" t="str">
        <f t="shared" si="39"/>
        <v>nebija plānots</v>
      </c>
      <c r="R42" s="100">
        <f t="shared" si="40"/>
        <v>0</v>
      </c>
      <c r="S42" s="99" t="str">
        <f t="shared" si="41"/>
        <v>nebija plānots</v>
      </c>
      <c r="T42" s="102">
        <f t="shared" si="42"/>
        <v>0</v>
      </c>
      <c r="U42" s="102">
        <f t="shared" si="43"/>
        <v>0</v>
      </c>
      <c r="V42" s="99" t="str">
        <f t="shared" si="44"/>
        <v>nebija plānots</v>
      </c>
      <c r="W42" s="102">
        <f t="shared" si="45"/>
        <v>0</v>
      </c>
      <c r="X42" s="99" t="str">
        <f t="shared" si="46"/>
        <v>nebija plānots</v>
      </c>
      <c r="Y42" s="84">
        <v>0</v>
      </c>
      <c r="Z42" s="84">
        <v>0</v>
      </c>
      <c r="AA42" s="99" t="str">
        <f t="shared" si="47"/>
        <v>nebija plānots</v>
      </c>
      <c r="AB42" s="100">
        <f t="shared" si="48"/>
        <v>0</v>
      </c>
      <c r="AC42" s="99" t="str">
        <f t="shared" si="49"/>
        <v>nebija plānots</v>
      </c>
      <c r="AD42" s="102">
        <f t="shared" si="50"/>
        <v>0</v>
      </c>
      <c r="AE42" s="102">
        <f t="shared" si="51"/>
        <v>0</v>
      </c>
      <c r="AF42" s="99" t="str">
        <f t="shared" si="52"/>
        <v>nebija plānots</v>
      </c>
      <c r="AG42" s="102">
        <f t="shared" si="53"/>
        <v>0</v>
      </c>
      <c r="AH42" s="99" t="str">
        <f t="shared" si="54"/>
        <v>nebija plānots</v>
      </c>
      <c r="AI42" s="84">
        <v>0</v>
      </c>
      <c r="AJ42" s="84">
        <v>0</v>
      </c>
      <c r="AK42" s="84">
        <v>0</v>
      </c>
      <c r="AL42" s="84">
        <v>0</v>
      </c>
      <c r="AM42" s="84">
        <v>0</v>
      </c>
      <c r="AN42" s="84">
        <v>0</v>
      </c>
      <c r="AO42" s="84">
        <v>845044.95</v>
      </c>
      <c r="AP42" s="84">
        <v>0</v>
      </c>
      <c r="AQ42" s="84">
        <v>0</v>
      </c>
      <c r="AR42" s="70">
        <f t="shared" si="55"/>
        <v>845044.95</v>
      </c>
    </row>
    <row r="43" spans="1:44" s="29" customFormat="1" ht="31.5" x14ac:dyDescent="0.35">
      <c r="A43" s="18" t="str">
        <f t="shared" si="38"/>
        <v>1.2.1.1.2</v>
      </c>
      <c r="B43" s="63">
        <v>1</v>
      </c>
      <c r="C43" s="64" t="s">
        <v>52</v>
      </c>
      <c r="D43" s="65" t="s">
        <v>53</v>
      </c>
      <c r="E43" s="63" t="s">
        <v>54</v>
      </c>
      <c r="F43" s="65" t="s">
        <v>55</v>
      </c>
      <c r="G43" s="66" t="s">
        <v>56</v>
      </c>
      <c r="H43" s="65" t="s">
        <v>57</v>
      </c>
      <c r="I43" s="66">
        <v>2</v>
      </c>
      <c r="J43" s="68" t="s">
        <v>51</v>
      </c>
      <c r="K43" s="63" t="s">
        <v>16</v>
      </c>
      <c r="L43" s="84">
        <v>0</v>
      </c>
      <c r="M43" s="84">
        <v>0</v>
      </c>
      <c r="N43" s="84">
        <v>0</v>
      </c>
      <c r="O43" s="84">
        <v>0</v>
      </c>
      <c r="P43" s="84">
        <v>0</v>
      </c>
      <c r="Q43" s="99" t="str">
        <f t="shared" si="39"/>
        <v>nebija plānots</v>
      </c>
      <c r="R43" s="100">
        <f t="shared" si="40"/>
        <v>0</v>
      </c>
      <c r="S43" s="99" t="str">
        <f t="shared" si="41"/>
        <v>nebija plānots</v>
      </c>
      <c r="T43" s="102">
        <f t="shared" si="42"/>
        <v>0</v>
      </c>
      <c r="U43" s="102">
        <f t="shared" si="43"/>
        <v>0</v>
      </c>
      <c r="V43" s="99" t="str">
        <f t="shared" si="44"/>
        <v>nebija plānots</v>
      </c>
      <c r="W43" s="102">
        <f t="shared" si="45"/>
        <v>0</v>
      </c>
      <c r="X43" s="99" t="str">
        <f t="shared" si="46"/>
        <v>nebija plānots</v>
      </c>
      <c r="Y43" s="84">
        <v>0</v>
      </c>
      <c r="Z43" s="84">
        <v>0</v>
      </c>
      <c r="AA43" s="99" t="str">
        <f t="shared" si="47"/>
        <v>nebija plānots</v>
      </c>
      <c r="AB43" s="100">
        <f t="shared" si="48"/>
        <v>0</v>
      </c>
      <c r="AC43" s="99" t="str">
        <f t="shared" si="49"/>
        <v>nebija plānots</v>
      </c>
      <c r="AD43" s="102">
        <f t="shared" si="50"/>
        <v>0</v>
      </c>
      <c r="AE43" s="102">
        <f t="shared" si="51"/>
        <v>0</v>
      </c>
      <c r="AF43" s="99" t="str">
        <f t="shared" si="52"/>
        <v>nebija plānots</v>
      </c>
      <c r="AG43" s="102">
        <f t="shared" si="53"/>
        <v>0</v>
      </c>
      <c r="AH43" s="99" t="str">
        <f t="shared" si="54"/>
        <v>nebija plānots</v>
      </c>
      <c r="AI43" s="84">
        <v>0</v>
      </c>
      <c r="AJ43" s="84">
        <v>0</v>
      </c>
      <c r="AK43" s="84">
        <v>0</v>
      </c>
      <c r="AL43" s="84">
        <v>0</v>
      </c>
      <c r="AM43" s="84">
        <v>0</v>
      </c>
      <c r="AN43" s="84">
        <v>0</v>
      </c>
      <c r="AO43" s="84">
        <v>0</v>
      </c>
      <c r="AP43" s="84">
        <v>277094</v>
      </c>
      <c r="AQ43" s="84">
        <v>277094</v>
      </c>
      <c r="AR43" s="70">
        <f t="shared" si="55"/>
        <v>554188</v>
      </c>
    </row>
    <row r="44" spans="1:44" s="29" customFormat="1" ht="31.5" x14ac:dyDescent="0.35">
      <c r="A44" s="18" t="str">
        <f t="shared" si="38"/>
        <v>1.2.1.1.3</v>
      </c>
      <c r="B44" s="63">
        <v>1</v>
      </c>
      <c r="C44" s="64" t="s">
        <v>52</v>
      </c>
      <c r="D44" s="65" t="s">
        <v>53</v>
      </c>
      <c r="E44" s="63" t="s">
        <v>54</v>
      </c>
      <c r="F44" s="65" t="s">
        <v>55</v>
      </c>
      <c r="G44" s="66" t="s">
        <v>56</v>
      </c>
      <c r="H44" s="65" t="s">
        <v>57</v>
      </c>
      <c r="I44" s="66">
        <v>3</v>
      </c>
      <c r="J44" s="68" t="s">
        <v>51</v>
      </c>
      <c r="K44" s="63" t="s">
        <v>16</v>
      </c>
      <c r="L44" s="84">
        <v>0</v>
      </c>
      <c r="M44" s="84">
        <v>0</v>
      </c>
      <c r="N44" s="84">
        <v>0</v>
      </c>
      <c r="O44" s="84">
        <v>0</v>
      </c>
      <c r="P44" s="84">
        <v>0</v>
      </c>
      <c r="Q44" s="99" t="str">
        <f t="shared" si="39"/>
        <v>nebija plānots</v>
      </c>
      <c r="R44" s="100">
        <f t="shared" si="40"/>
        <v>0</v>
      </c>
      <c r="S44" s="99" t="str">
        <f t="shared" si="41"/>
        <v>nebija plānots</v>
      </c>
      <c r="T44" s="102">
        <f t="shared" si="42"/>
        <v>0</v>
      </c>
      <c r="U44" s="102">
        <f t="shared" si="43"/>
        <v>0</v>
      </c>
      <c r="V44" s="99" t="str">
        <f t="shared" si="44"/>
        <v>nebija plānots</v>
      </c>
      <c r="W44" s="102">
        <f t="shared" si="45"/>
        <v>0</v>
      </c>
      <c r="X44" s="99" t="str">
        <f t="shared" si="46"/>
        <v>nebija plānots</v>
      </c>
      <c r="Y44" s="84">
        <v>0</v>
      </c>
      <c r="Z44" s="84">
        <v>0</v>
      </c>
      <c r="AA44" s="99" t="str">
        <f t="shared" si="47"/>
        <v>nebija plānots</v>
      </c>
      <c r="AB44" s="100">
        <f t="shared" si="48"/>
        <v>0</v>
      </c>
      <c r="AC44" s="99" t="str">
        <f t="shared" si="49"/>
        <v>nebija plānots</v>
      </c>
      <c r="AD44" s="102">
        <f t="shared" si="50"/>
        <v>0</v>
      </c>
      <c r="AE44" s="102">
        <f t="shared" si="51"/>
        <v>0</v>
      </c>
      <c r="AF44" s="99" t="str">
        <f t="shared" si="52"/>
        <v>nebija plānots</v>
      </c>
      <c r="AG44" s="102">
        <f t="shared" si="53"/>
        <v>0</v>
      </c>
      <c r="AH44" s="99" t="str">
        <f t="shared" si="54"/>
        <v>nebija plānots</v>
      </c>
      <c r="AI44" s="84">
        <v>0</v>
      </c>
      <c r="AJ44" s="84">
        <v>0</v>
      </c>
      <c r="AK44" s="84">
        <v>0</v>
      </c>
      <c r="AL44" s="84">
        <v>0</v>
      </c>
      <c r="AM44" s="84">
        <v>0</v>
      </c>
      <c r="AN44" s="84">
        <v>0</v>
      </c>
      <c r="AO44" s="84">
        <v>0</v>
      </c>
      <c r="AP44" s="84">
        <v>1248033</v>
      </c>
      <c r="AQ44" s="84">
        <v>1248034</v>
      </c>
      <c r="AR44" s="70">
        <f t="shared" si="55"/>
        <v>2496067</v>
      </c>
    </row>
    <row r="45" spans="1:44" s="29" customFormat="1" ht="63" x14ac:dyDescent="0.35">
      <c r="A45" s="18" t="str">
        <f t="shared" si="38"/>
        <v>1.2.1.2.; 1.2.2.2.; 1.2.3.2.; 1.2.3.3.; 1.2.3.4.; 1.2.3.5._</v>
      </c>
      <c r="B45" s="63">
        <v>1</v>
      </c>
      <c r="C45" s="64" t="s">
        <v>52</v>
      </c>
      <c r="D45" s="65" t="s">
        <v>53</v>
      </c>
      <c r="E45" s="63" t="s">
        <v>58</v>
      </c>
      <c r="F45" s="65" t="s">
        <v>59</v>
      </c>
      <c r="G45" s="65" t="s">
        <v>60</v>
      </c>
      <c r="H45" s="65" t="s">
        <v>59</v>
      </c>
      <c r="I45" s="66" t="s">
        <v>27</v>
      </c>
      <c r="J45" s="68" t="s">
        <v>51</v>
      </c>
      <c r="K45" s="63" t="s">
        <v>16</v>
      </c>
      <c r="L45" s="84">
        <v>42994222.299999997</v>
      </c>
      <c r="M45" s="84">
        <v>30471264.609999999</v>
      </c>
      <c r="N45" s="84">
        <v>0</v>
      </c>
      <c r="O45" s="84">
        <v>11305091</v>
      </c>
      <c r="P45" s="84">
        <v>11305090.58</v>
      </c>
      <c r="Q45" s="99">
        <f t="shared" si="39"/>
        <v>0.99999996284859627</v>
      </c>
      <c r="R45" s="100">
        <f t="shared" si="40"/>
        <v>-0.41999999992549419</v>
      </c>
      <c r="S45" s="99">
        <f t="shared" si="41"/>
        <v>-3.7151403728240155E-8</v>
      </c>
      <c r="T45" s="102">
        <f t="shared" si="42"/>
        <v>11305091</v>
      </c>
      <c r="U45" s="102">
        <f t="shared" si="43"/>
        <v>11305090.58</v>
      </c>
      <c r="V45" s="99">
        <f t="shared" si="44"/>
        <v>0.99999996284859627</v>
      </c>
      <c r="W45" s="102">
        <f t="shared" si="45"/>
        <v>-0.41999999992549419</v>
      </c>
      <c r="X45" s="99">
        <f t="shared" si="46"/>
        <v>-3.7151403728240155E-8</v>
      </c>
      <c r="Y45" s="84">
        <v>0</v>
      </c>
      <c r="Z45" s="84">
        <v>0</v>
      </c>
      <c r="AA45" s="99" t="str">
        <f t="shared" si="47"/>
        <v>nebija plānots</v>
      </c>
      <c r="AB45" s="100">
        <f t="shared" si="48"/>
        <v>0</v>
      </c>
      <c r="AC45" s="99" t="str">
        <f t="shared" si="49"/>
        <v>nebija plānots</v>
      </c>
      <c r="AD45" s="102">
        <f t="shared" si="50"/>
        <v>11305091</v>
      </c>
      <c r="AE45" s="102">
        <f t="shared" si="51"/>
        <v>11305090.58</v>
      </c>
      <c r="AF45" s="99">
        <f t="shared" si="52"/>
        <v>0.99999996284859627</v>
      </c>
      <c r="AG45" s="102">
        <f t="shared" si="53"/>
        <v>-0.41999999992549419</v>
      </c>
      <c r="AH45" s="99">
        <f t="shared" si="54"/>
        <v>-3.7151403728240155E-8</v>
      </c>
      <c r="AI45" s="84">
        <v>0</v>
      </c>
      <c r="AJ45" s="84">
        <v>10015339</v>
      </c>
      <c r="AK45" s="84">
        <v>7685760</v>
      </c>
      <c r="AL45" s="84">
        <v>0</v>
      </c>
      <c r="AM45" s="84">
        <v>0</v>
      </c>
      <c r="AN45" s="84">
        <v>0</v>
      </c>
      <c r="AO45" s="84">
        <v>0</v>
      </c>
      <c r="AP45" s="84">
        <v>14450000</v>
      </c>
      <c r="AQ45" s="84">
        <v>0</v>
      </c>
      <c r="AR45" s="70">
        <f t="shared" si="55"/>
        <v>43456190</v>
      </c>
    </row>
    <row r="46" spans="1:44" s="29" customFormat="1" ht="31.5" x14ac:dyDescent="0.35">
      <c r="A46" s="18" t="str">
        <f t="shared" si="38"/>
        <v>1.2.1.3._</v>
      </c>
      <c r="B46" s="63">
        <v>1</v>
      </c>
      <c r="C46" s="64" t="s">
        <v>52</v>
      </c>
      <c r="D46" s="65" t="s">
        <v>53</v>
      </c>
      <c r="E46" s="63" t="s">
        <v>54</v>
      </c>
      <c r="F46" s="65" t="s">
        <v>55</v>
      </c>
      <c r="G46" s="66" t="s">
        <v>61</v>
      </c>
      <c r="H46" s="65" t="s">
        <v>62</v>
      </c>
      <c r="I46" s="66" t="s">
        <v>27</v>
      </c>
      <c r="J46" s="68" t="s">
        <v>51</v>
      </c>
      <c r="K46" s="63" t="s">
        <v>16</v>
      </c>
      <c r="L46" s="84">
        <v>0</v>
      </c>
      <c r="M46" s="84">
        <v>0</v>
      </c>
      <c r="N46" s="84">
        <v>0</v>
      </c>
      <c r="O46" s="84">
        <v>0</v>
      </c>
      <c r="P46" s="84">
        <v>0</v>
      </c>
      <c r="Q46" s="99" t="str">
        <f t="shared" si="39"/>
        <v>nebija plānots</v>
      </c>
      <c r="R46" s="100">
        <f t="shared" si="40"/>
        <v>0</v>
      </c>
      <c r="S46" s="99" t="str">
        <f t="shared" si="41"/>
        <v>nebija plānots</v>
      </c>
      <c r="T46" s="102">
        <f t="shared" si="42"/>
        <v>0</v>
      </c>
      <c r="U46" s="102">
        <f t="shared" si="43"/>
        <v>0</v>
      </c>
      <c r="V46" s="99" t="str">
        <f t="shared" si="44"/>
        <v>nebija plānots</v>
      </c>
      <c r="W46" s="102">
        <f t="shared" si="45"/>
        <v>0</v>
      </c>
      <c r="X46" s="99" t="str">
        <f t="shared" si="46"/>
        <v>nebija plānots</v>
      </c>
      <c r="Y46" s="84">
        <v>0</v>
      </c>
      <c r="Z46" s="84">
        <v>0</v>
      </c>
      <c r="AA46" s="99" t="str">
        <f t="shared" si="47"/>
        <v>nebija plānots</v>
      </c>
      <c r="AB46" s="100">
        <f t="shared" si="48"/>
        <v>0</v>
      </c>
      <c r="AC46" s="99" t="str">
        <f t="shared" si="49"/>
        <v>nebija plānots</v>
      </c>
      <c r="AD46" s="102">
        <f t="shared" si="50"/>
        <v>0</v>
      </c>
      <c r="AE46" s="102">
        <f t="shared" si="51"/>
        <v>0</v>
      </c>
      <c r="AF46" s="99" t="str">
        <f t="shared" si="52"/>
        <v>nebija plānots</v>
      </c>
      <c r="AG46" s="102">
        <f t="shared" si="53"/>
        <v>0</v>
      </c>
      <c r="AH46" s="99" t="str">
        <f t="shared" si="54"/>
        <v>nebija plānots</v>
      </c>
      <c r="AI46" s="84">
        <v>0</v>
      </c>
      <c r="AJ46" s="84">
        <v>0</v>
      </c>
      <c r="AK46" s="84">
        <v>0</v>
      </c>
      <c r="AL46" s="84">
        <v>0</v>
      </c>
      <c r="AM46" s="84">
        <v>0</v>
      </c>
      <c r="AN46" s="84">
        <v>0</v>
      </c>
      <c r="AO46" s="84">
        <v>0</v>
      </c>
      <c r="AP46" s="84">
        <v>0</v>
      </c>
      <c r="AQ46" s="84">
        <v>0</v>
      </c>
      <c r="AR46" s="70">
        <f t="shared" si="55"/>
        <v>0</v>
      </c>
    </row>
    <row r="47" spans="1:44" s="29" customFormat="1" ht="31.5" x14ac:dyDescent="0.35">
      <c r="A47" s="18" t="str">
        <f t="shared" si="38"/>
        <v>1.2.1.4._</v>
      </c>
      <c r="B47" s="63">
        <v>1</v>
      </c>
      <c r="C47" s="64" t="s">
        <v>52</v>
      </c>
      <c r="D47" s="65" t="s">
        <v>53</v>
      </c>
      <c r="E47" s="63" t="s">
        <v>54</v>
      </c>
      <c r="F47" s="65" t="s">
        <v>55</v>
      </c>
      <c r="G47" s="66" t="s">
        <v>63</v>
      </c>
      <c r="H47" s="65" t="s">
        <v>64</v>
      </c>
      <c r="I47" s="66" t="s">
        <v>27</v>
      </c>
      <c r="J47" s="68" t="s">
        <v>51</v>
      </c>
      <c r="K47" s="63" t="s">
        <v>16</v>
      </c>
      <c r="L47" s="84">
        <v>0</v>
      </c>
      <c r="M47" s="84">
        <v>145200.88</v>
      </c>
      <c r="N47" s="84">
        <v>0</v>
      </c>
      <c r="O47" s="84">
        <v>0</v>
      </c>
      <c r="P47" s="84">
        <v>0</v>
      </c>
      <c r="Q47" s="99" t="str">
        <f t="shared" si="39"/>
        <v>nebija plānots</v>
      </c>
      <c r="R47" s="100">
        <f t="shared" si="40"/>
        <v>0</v>
      </c>
      <c r="S47" s="99" t="str">
        <f t="shared" si="41"/>
        <v>nebija plānots</v>
      </c>
      <c r="T47" s="102">
        <f t="shared" si="42"/>
        <v>0</v>
      </c>
      <c r="U47" s="102">
        <f t="shared" si="43"/>
        <v>0</v>
      </c>
      <c r="V47" s="99" t="str">
        <f t="shared" si="44"/>
        <v>nebija plānots</v>
      </c>
      <c r="W47" s="102">
        <f t="shared" si="45"/>
        <v>0</v>
      </c>
      <c r="X47" s="99" t="str">
        <f t="shared" si="46"/>
        <v>nebija plānots</v>
      </c>
      <c r="Y47" s="84">
        <v>415593</v>
      </c>
      <c r="Z47" s="84">
        <v>415620.29</v>
      </c>
      <c r="AA47" s="99">
        <f t="shared" si="47"/>
        <v>1.0000656652061031</v>
      </c>
      <c r="AB47" s="100">
        <f t="shared" si="48"/>
        <v>27.289999999979045</v>
      </c>
      <c r="AC47" s="99">
        <f t="shared" si="49"/>
        <v>6.5665206103036007E-5</v>
      </c>
      <c r="AD47" s="102">
        <f t="shared" si="50"/>
        <v>415593</v>
      </c>
      <c r="AE47" s="102">
        <f t="shared" si="51"/>
        <v>415620.29</v>
      </c>
      <c r="AF47" s="99">
        <f t="shared" si="52"/>
        <v>1.0000656652061031</v>
      </c>
      <c r="AG47" s="102">
        <f t="shared" si="53"/>
        <v>27.289999999979045</v>
      </c>
      <c r="AH47" s="99">
        <f t="shared" si="54"/>
        <v>6.5665206103036007E-5</v>
      </c>
      <c r="AI47" s="84">
        <v>0</v>
      </c>
      <c r="AJ47" s="84">
        <v>0</v>
      </c>
      <c r="AK47" s="84">
        <v>0</v>
      </c>
      <c r="AL47" s="84">
        <v>0</v>
      </c>
      <c r="AM47" s="84">
        <v>0</v>
      </c>
      <c r="AN47" s="84">
        <v>0</v>
      </c>
      <c r="AO47" s="84">
        <v>423555</v>
      </c>
      <c r="AP47" s="84">
        <v>0</v>
      </c>
      <c r="AQ47" s="84">
        <v>0</v>
      </c>
      <c r="AR47" s="70">
        <f t="shared" si="55"/>
        <v>839148</v>
      </c>
    </row>
    <row r="48" spans="1:44" s="29" customFormat="1" ht="31.5" x14ac:dyDescent="0.35">
      <c r="A48" s="18" t="str">
        <f t="shared" si="38"/>
        <v>1.2.2.1._</v>
      </c>
      <c r="B48" s="63">
        <v>1</v>
      </c>
      <c r="C48" s="64" t="s">
        <v>52</v>
      </c>
      <c r="D48" s="65" t="s">
        <v>53</v>
      </c>
      <c r="E48" s="63" t="s">
        <v>65</v>
      </c>
      <c r="F48" s="65" t="s">
        <v>66</v>
      </c>
      <c r="G48" s="66" t="s">
        <v>67</v>
      </c>
      <c r="H48" s="65" t="s">
        <v>68</v>
      </c>
      <c r="I48" s="66" t="s">
        <v>27</v>
      </c>
      <c r="J48" s="68" t="s">
        <v>51</v>
      </c>
      <c r="K48" s="63" t="s">
        <v>16</v>
      </c>
      <c r="L48" s="84">
        <v>0</v>
      </c>
      <c r="M48" s="84">
        <v>0</v>
      </c>
      <c r="N48" s="84">
        <v>0</v>
      </c>
      <c r="O48" s="84">
        <v>0</v>
      </c>
      <c r="P48" s="84">
        <v>0</v>
      </c>
      <c r="Q48" s="99" t="str">
        <f t="shared" si="39"/>
        <v>nebija plānots</v>
      </c>
      <c r="R48" s="100">
        <f t="shared" si="40"/>
        <v>0</v>
      </c>
      <c r="S48" s="99" t="str">
        <f t="shared" si="41"/>
        <v>nebija plānots</v>
      </c>
      <c r="T48" s="102">
        <f t="shared" si="42"/>
        <v>0</v>
      </c>
      <c r="U48" s="102">
        <f t="shared" si="43"/>
        <v>0</v>
      </c>
      <c r="V48" s="99" t="str">
        <f t="shared" si="44"/>
        <v>nebija plānots</v>
      </c>
      <c r="W48" s="102">
        <f t="shared" si="45"/>
        <v>0</v>
      </c>
      <c r="X48" s="99" t="str">
        <f t="shared" si="46"/>
        <v>nebija plānots</v>
      </c>
      <c r="Y48" s="84">
        <v>0</v>
      </c>
      <c r="Z48" s="84">
        <v>0</v>
      </c>
      <c r="AA48" s="99" t="str">
        <f t="shared" si="47"/>
        <v>nebija plānots</v>
      </c>
      <c r="AB48" s="100">
        <f t="shared" si="48"/>
        <v>0</v>
      </c>
      <c r="AC48" s="99" t="str">
        <f t="shared" si="49"/>
        <v>nebija plānots</v>
      </c>
      <c r="AD48" s="102">
        <f t="shared" si="50"/>
        <v>0</v>
      </c>
      <c r="AE48" s="102">
        <f t="shared" si="51"/>
        <v>0</v>
      </c>
      <c r="AF48" s="99" t="str">
        <f t="shared" si="52"/>
        <v>nebija plānots</v>
      </c>
      <c r="AG48" s="102">
        <f t="shared" si="53"/>
        <v>0</v>
      </c>
      <c r="AH48" s="99" t="str">
        <f t="shared" si="54"/>
        <v>nebija plānots</v>
      </c>
      <c r="AI48" s="84">
        <v>0</v>
      </c>
      <c r="AJ48" s="84">
        <v>0</v>
      </c>
      <c r="AK48" s="84">
        <v>0</v>
      </c>
      <c r="AL48" s="84">
        <v>0</v>
      </c>
      <c r="AM48" s="84">
        <v>0</v>
      </c>
      <c r="AN48" s="84">
        <v>0</v>
      </c>
      <c r="AO48" s="84">
        <v>0</v>
      </c>
      <c r="AP48" s="84">
        <v>197692.34</v>
      </c>
      <c r="AQ48" s="84">
        <v>0</v>
      </c>
      <c r="AR48" s="70">
        <f t="shared" si="55"/>
        <v>197692.34</v>
      </c>
    </row>
    <row r="49" spans="1:44" s="29" customFormat="1" ht="42" x14ac:dyDescent="0.35">
      <c r="A49" s="18" t="str">
        <f t="shared" si="38"/>
        <v>1.2.3.1.1</v>
      </c>
      <c r="B49" s="63">
        <v>1</v>
      </c>
      <c r="C49" s="64" t="s">
        <v>52</v>
      </c>
      <c r="D49" s="65" t="s">
        <v>53</v>
      </c>
      <c r="E49" s="63" t="s">
        <v>69</v>
      </c>
      <c r="F49" s="65" t="s">
        <v>70</v>
      </c>
      <c r="G49" s="66" t="s">
        <v>71</v>
      </c>
      <c r="H49" s="65" t="s">
        <v>72</v>
      </c>
      <c r="I49" s="66">
        <v>1</v>
      </c>
      <c r="J49" s="68" t="s">
        <v>51</v>
      </c>
      <c r="K49" s="63" t="s">
        <v>16</v>
      </c>
      <c r="L49" s="84">
        <v>0</v>
      </c>
      <c r="M49" s="84">
        <v>2287978.7199999997</v>
      </c>
      <c r="N49" s="84">
        <v>1449118.44</v>
      </c>
      <c r="O49" s="84">
        <v>0</v>
      </c>
      <c r="P49" s="84">
        <v>0</v>
      </c>
      <c r="Q49" s="99" t="str">
        <f t="shared" si="39"/>
        <v>nebija plānots</v>
      </c>
      <c r="R49" s="100">
        <f t="shared" si="40"/>
        <v>0</v>
      </c>
      <c r="S49" s="99" t="str">
        <f t="shared" si="41"/>
        <v>nebija plānots</v>
      </c>
      <c r="T49" s="102">
        <f t="shared" si="42"/>
        <v>1449118.44</v>
      </c>
      <c r="U49" s="102">
        <f t="shared" si="43"/>
        <v>1449118.44</v>
      </c>
      <c r="V49" s="99">
        <f t="shared" si="44"/>
        <v>1</v>
      </c>
      <c r="W49" s="102">
        <f t="shared" si="45"/>
        <v>0</v>
      </c>
      <c r="X49" s="99">
        <f t="shared" si="46"/>
        <v>0</v>
      </c>
      <c r="Y49" s="84">
        <v>0</v>
      </c>
      <c r="Z49" s="84">
        <v>0</v>
      </c>
      <c r="AA49" s="99" t="str">
        <f t="shared" si="47"/>
        <v>nebija plānots</v>
      </c>
      <c r="AB49" s="100">
        <f t="shared" si="48"/>
        <v>0</v>
      </c>
      <c r="AC49" s="99" t="str">
        <f t="shared" si="49"/>
        <v>nebija plānots</v>
      </c>
      <c r="AD49" s="102">
        <f t="shared" si="50"/>
        <v>1449118.44</v>
      </c>
      <c r="AE49" s="102">
        <f t="shared" si="51"/>
        <v>1449118.44</v>
      </c>
      <c r="AF49" s="99">
        <f t="shared" si="52"/>
        <v>1</v>
      </c>
      <c r="AG49" s="102">
        <f t="shared" si="53"/>
        <v>0</v>
      </c>
      <c r="AH49" s="99">
        <f t="shared" si="54"/>
        <v>0</v>
      </c>
      <c r="AI49" s="84">
        <v>0</v>
      </c>
      <c r="AJ49" s="84">
        <v>1292165</v>
      </c>
      <c r="AK49" s="84">
        <v>0</v>
      </c>
      <c r="AL49" s="84">
        <v>0</v>
      </c>
      <c r="AM49" s="84">
        <v>1511153</v>
      </c>
      <c r="AN49" s="84">
        <v>0</v>
      </c>
      <c r="AO49" s="84">
        <v>0</v>
      </c>
      <c r="AP49" s="84">
        <v>1723653</v>
      </c>
      <c r="AQ49" s="84">
        <v>0</v>
      </c>
      <c r="AR49" s="70">
        <f t="shared" si="55"/>
        <v>5976089.4399999995</v>
      </c>
    </row>
    <row r="50" spans="1:44" s="29" customFormat="1" ht="31.5" x14ac:dyDescent="0.35">
      <c r="A50" s="18" t="str">
        <f t="shared" si="38"/>
        <v>1.2.3.6.1</v>
      </c>
      <c r="B50" s="63">
        <v>1</v>
      </c>
      <c r="C50" s="64" t="s">
        <v>52</v>
      </c>
      <c r="D50" s="65" t="s">
        <v>53</v>
      </c>
      <c r="E50" s="71" t="s">
        <v>69</v>
      </c>
      <c r="F50" s="65" t="s">
        <v>55</v>
      </c>
      <c r="G50" s="66" t="s">
        <v>73</v>
      </c>
      <c r="H50" s="65" t="s">
        <v>74</v>
      </c>
      <c r="I50" s="66">
        <v>1</v>
      </c>
      <c r="J50" s="68" t="s">
        <v>51</v>
      </c>
      <c r="K50" s="63" t="s">
        <v>16</v>
      </c>
      <c r="L50" s="84">
        <v>0</v>
      </c>
      <c r="M50" s="84">
        <v>0</v>
      </c>
      <c r="N50" s="84">
        <v>34859.25</v>
      </c>
      <c r="O50" s="84">
        <v>0</v>
      </c>
      <c r="P50" s="84">
        <v>0</v>
      </c>
      <c r="Q50" s="99" t="str">
        <f t="shared" si="39"/>
        <v>nebija plānots</v>
      </c>
      <c r="R50" s="100">
        <f t="shared" si="40"/>
        <v>0</v>
      </c>
      <c r="S50" s="99" t="str">
        <f t="shared" si="41"/>
        <v>nebija plānots</v>
      </c>
      <c r="T50" s="102">
        <f t="shared" si="42"/>
        <v>34859.25</v>
      </c>
      <c r="U50" s="102">
        <f t="shared" si="43"/>
        <v>34859.25</v>
      </c>
      <c r="V50" s="99">
        <f t="shared" si="44"/>
        <v>1</v>
      </c>
      <c r="W50" s="102">
        <f t="shared" si="45"/>
        <v>0</v>
      </c>
      <c r="X50" s="99">
        <f t="shared" si="46"/>
        <v>0</v>
      </c>
      <c r="Y50" s="84">
        <v>0</v>
      </c>
      <c r="Z50" s="84">
        <v>0</v>
      </c>
      <c r="AA50" s="99" t="str">
        <f t="shared" si="47"/>
        <v>nebija plānots</v>
      </c>
      <c r="AB50" s="100">
        <f t="shared" si="48"/>
        <v>0</v>
      </c>
      <c r="AC50" s="99" t="str">
        <f t="shared" si="49"/>
        <v>nebija plānots</v>
      </c>
      <c r="AD50" s="102">
        <f t="shared" si="50"/>
        <v>34859.25</v>
      </c>
      <c r="AE50" s="102">
        <f t="shared" si="51"/>
        <v>34859.25</v>
      </c>
      <c r="AF50" s="99">
        <f t="shared" si="52"/>
        <v>1</v>
      </c>
      <c r="AG50" s="102">
        <f t="shared" si="53"/>
        <v>0</v>
      </c>
      <c r="AH50" s="99">
        <f t="shared" si="54"/>
        <v>0</v>
      </c>
      <c r="AI50" s="84">
        <v>0</v>
      </c>
      <c r="AJ50" s="84">
        <v>0</v>
      </c>
      <c r="AK50" s="84">
        <v>0</v>
      </c>
      <c r="AL50" s="84">
        <v>0</v>
      </c>
      <c r="AM50" s="84">
        <v>8015</v>
      </c>
      <c r="AN50" s="84">
        <v>0</v>
      </c>
      <c r="AO50" s="84">
        <v>0</v>
      </c>
      <c r="AP50" s="84">
        <v>0</v>
      </c>
      <c r="AQ50" s="84">
        <v>0</v>
      </c>
      <c r="AR50" s="70">
        <f t="shared" si="55"/>
        <v>42874.25</v>
      </c>
    </row>
    <row r="51" spans="1:44" s="29" customFormat="1" ht="31.5" x14ac:dyDescent="0.35">
      <c r="A51" s="18" t="str">
        <f t="shared" si="38"/>
        <v>1.2.3.6.2</v>
      </c>
      <c r="B51" s="63">
        <v>1</v>
      </c>
      <c r="C51" s="64" t="s">
        <v>52</v>
      </c>
      <c r="D51" s="65" t="s">
        <v>53</v>
      </c>
      <c r="E51" s="63" t="s">
        <v>69</v>
      </c>
      <c r="F51" s="65" t="s">
        <v>55</v>
      </c>
      <c r="G51" s="66" t="s">
        <v>73</v>
      </c>
      <c r="H51" s="65" t="s">
        <v>74</v>
      </c>
      <c r="I51" s="66">
        <v>2</v>
      </c>
      <c r="J51" s="68" t="s">
        <v>51</v>
      </c>
      <c r="K51" s="63" t="s">
        <v>16</v>
      </c>
      <c r="L51" s="84">
        <v>0</v>
      </c>
      <c r="M51" s="84">
        <v>285578.70000000007</v>
      </c>
      <c r="N51" s="84">
        <v>123579.69</v>
      </c>
      <c r="O51" s="84">
        <v>344453.15</v>
      </c>
      <c r="P51" s="84">
        <v>344452.62</v>
      </c>
      <c r="Q51" s="99">
        <f t="shared" si="39"/>
        <v>0.99999846132921111</v>
      </c>
      <c r="R51" s="100">
        <f t="shared" si="40"/>
        <v>-0.53000000002793968</v>
      </c>
      <c r="S51" s="99">
        <f t="shared" si="41"/>
        <v>-1.5386707888371456E-6</v>
      </c>
      <c r="T51" s="102">
        <f t="shared" si="42"/>
        <v>468032.84</v>
      </c>
      <c r="U51" s="102">
        <f t="shared" si="43"/>
        <v>468032.31</v>
      </c>
      <c r="V51" s="99">
        <f t="shared" si="44"/>
        <v>0.99999886760082901</v>
      </c>
      <c r="W51" s="102">
        <f t="shared" si="45"/>
        <v>-0.53000000002793968</v>
      </c>
      <c r="X51" s="99">
        <f t="shared" si="46"/>
        <v>-1.1323991710238531E-6</v>
      </c>
      <c r="Y51" s="84">
        <v>5368</v>
      </c>
      <c r="Z51" s="84">
        <v>36761.490000000005</v>
      </c>
      <c r="AA51" s="99">
        <f t="shared" si="47"/>
        <v>6.8482656482861408</v>
      </c>
      <c r="AB51" s="100">
        <f t="shared" si="48"/>
        <v>31393.490000000005</v>
      </c>
      <c r="AC51" s="99">
        <f t="shared" si="49"/>
        <v>5.8482656482861408</v>
      </c>
      <c r="AD51" s="102">
        <f t="shared" si="50"/>
        <v>473400.84</v>
      </c>
      <c r="AE51" s="102">
        <f t="shared" si="51"/>
        <v>504793.8</v>
      </c>
      <c r="AF51" s="99">
        <f t="shared" si="52"/>
        <v>1.0663136972887499</v>
      </c>
      <c r="AG51" s="102">
        <f t="shared" si="53"/>
        <v>31392.959999999963</v>
      </c>
      <c r="AH51" s="99">
        <f t="shared" si="54"/>
        <v>6.6313697288749973E-2</v>
      </c>
      <c r="AI51" s="84">
        <v>30654</v>
      </c>
      <c r="AJ51" s="84">
        <v>14556</v>
      </c>
      <c r="AK51" s="84">
        <v>28873</v>
      </c>
      <c r="AL51" s="84">
        <v>0</v>
      </c>
      <c r="AM51" s="84">
        <v>110320</v>
      </c>
      <c r="AN51" s="84">
        <v>10200</v>
      </c>
      <c r="AO51" s="84">
        <v>19662</v>
      </c>
      <c r="AP51" s="84">
        <v>13517</v>
      </c>
      <c r="AQ51" s="84">
        <v>108468</v>
      </c>
      <c r="AR51" s="70">
        <f t="shared" si="55"/>
        <v>809650.84000000008</v>
      </c>
    </row>
    <row r="52" spans="1:44" s="29" customFormat="1" ht="42" x14ac:dyDescent="0.35">
      <c r="A52" s="18" t="str">
        <f t="shared" si="38"/>
        <v>1.3.1.1.1</v>
      </c>
      <c r="B52" s="63">
        <v>1</v>
      </c>
      <c r="C52" s="64" t="s">
        <v>75</v>
      </c>
      <c r="D52" s="65" t="s">
        <v>76</v>
      </c>
      <c r="E52" s="63" t="s">
        <v>77</v>
      </c>
      <c r="F52" s="65" t="s">
        <v>78</v>
      </c>
      <c r="G52" s="66" t="s">
        <v>79</v>
      </c>
      <c r="H52" s="65" t="s">
        <v>80</v>
      </c>
      <c r="I52" s="66">
        <v>1</v>
      </c>
      <c r="J52" s="72" t="s">
        <v>81</v>
      </c>
      <c r="K52" s="63" t="s">
        <v>16</v>
      </c>
      <c r="L52" s="84">
        <v>0</v>
      </c>
      <c r="M52" s="84">
        <v>0</v>
      </c>
      <c r="N52" s="84">
        <v>0</v>
      </c>
      <c r="O52" s="84">
        <v>0</v>
      </c>
      <c r="P52" s="84">
        <v>0</v>
      </c>
      <c r="Q52" s="99" t="str">
        <f t="shared" si="39"/>
        <v>nebija plānots</v>
      </c>
      <c r="R52" s="100">
        <f t="shared" si="40"/>
        <v>0</v>
      </c>
      <c r="S52" s="99" t="str">
        <f t="shared" si="41"/>
        <v>nebija plānots</v>
      </c>
      <c r="T52" s="102">
        <f t="shared" si="42"/>
        <v>0</v>
      </c>
      <c r="U52" s="102">
        <f t="shared" si="43"/>
        <v>0</v>
      </c>
      <c r="V52" s="99" t="str">
        <f t="shared" si="44"/>
        <v>nebija plānots</v>
      </c>
      <c r="W52" s="102">
        <f t="shared" si="45"/>
        <v>0</v>
      </c>
      <c r="X52" s="99" t="str">
        <f t="shared" si="46"/>
        <v>nebija plānots</v>
      </c>
      <c r="Y52" s="84">
        <v>0</v>
      </c>
      <c r="Z52" s="84">
        <v>0</v>
      </c>
      <c r="AA52" s="99" t="str">
        <f t="shared" si="47"/>
        <v>nebija plānots</v>
      </c>
      <c r="AB52" s="100">
        <f t="shared" si="48"/>
        <v>0</v>
      </c>
      <c r="AC52" s="99" t="str">
        <f t="shared" si="49"/>
        <v>nebija plānots</v>
      </c>
      <c r="AD52" s="102">
        <f t="shared" si="50"/>
        <v>0</v>
      </c>
      <c r="AE52" s="102">
        <f t="shared" si="51"/>
        <v>0</v>
      </c>
      <c r="AF52" s="99" t="str">
        <f t="shared" si="52"/>
        <v>nebija plānots</v>
      </c>
      <c r="AG52" s="102">
        <f t="shared" si="53"/>
        <v>0</v>
      </c>
      <c r="AH52" s="99" t="str">
        <f t="shared" si="54"/>
        <v>nebija plānots</v>
      </c>
      <c r="AI52" s="84">
        <v>0</v>
      </c>
      <c r="AJ52" s="84">
        <v>0</v>
      </c>
      <c r="AK52" s="84">
        <v>0</v>
      </c>
      <c r="AL52" s="84">
        <v>0</v>
      </c>
      <c r="AM52" s="84">
        <v>0</v>
      </c>
      <c r="AN52" s="84">
        <v>0</v>
      </c>
      <c r="AO52" s="84">
        <v>0</v>
      </c>
      <c r="AP52" s="84">
        <v>2000000</v>
      </c>
      <c r="AQ52" s="84">
        <v>1050000</v>
      </c>
      <c r="AR52" s="70">
        <f t="shared" si="55"/>
        <v>3050000</v>
      </c>
    </row>
    <row r="53" spans="1:44" s="29" customFormat="1" ht="42" x14ac:dyDescent="0.35">
      <c r="A53" s="18" t="str">
        <f t="shared" si="38"/>
        <v>1.3.1.1.2</v>
      </c>
      <c r="B53" s="63">
        <v>1</v>
      </c>
      <c r="C53" s="64" t="s">
        <v>75</v>
      </c>
      <c r="D53" s="65" t="s">
        <v>76</v>
      </c>
      <c r="E53" s="63" t="s">
        <v>77</v>
      </c>
      <c r="F53" s="65" t="s">
        <v>78</v>
      </c>
      <c r="G53" s="66" t="s">
        <v>79</v>
      </c>
      <c r="H53" s="65" t="s">
        <v>80</v>
      </c>
      <c r="I53" s="66">
        <v>2</v>
      </c>
      <c r="J53" s="72" t="s">
        <v>81</v>
      </c>
      <c r="K53" s="63" t="s">
        <v>16</v>
      </c>
      <c r="L53" s="84">
        <v>0</v>
      </c>
      <c r="M53" s="84">
        <v>0</v>
      </c>
      <c r="N53" s="84">
        <v>0</v>
      </c>
      <c r="O53" s="84">
        <v>0</v>
      </c>
      <c r="P53" s="84">
        <v>0</v>
      </c>
      <c r="Q53" s="99" t="str">
        <f t="shared" si="39"/>
        <v>nebija plānots</v>
      </c>
      <c r="R53" s="100">
        <f t="shared" si="40"/>
        <v>0</v>
      </c>
      <c r="S53" s="99" t="str">
        <f t="shared" si="41"/>
        <v>nebija plānots</v>
      </c>
      <c r="T53" s="102">
        <f t="shared" si="42"/>
        <v>0</v>
      </c>
      <c r="U53" s="102">
        <f t="shared" si="43"/>
        <v>0</v>
      </c>
      <c r="V53" s="99" t="str">
        <f t="shared" si="44"/>
        <v>nebija plānots</v>
      </c>
      <c r="W53" s="102">
        <f t="shared" si="45"/>
        <v>0</v>
      </c>
      <c r="X53" s="99" t="str">
        <f t="shared" si="46"/>
        <v>nebija plānots</v>
      </c>
      <c r="Y53" s="84">
        <v>0</v>
      </c>
      <c r="Z53" s="84">
        <v>0</v>
      </c>
      <c r="AA53" s="99" t="str">
        <f t="shared" si="47"/>
        <v>nebija plānots</v>
      </c>
      <c r="AB53" s="100">
        <f t="shared" si="48"/>
        <v>0</v>
      </c>
      <c r="AC53" s="99" t="str">
        <f t="shared" si="49"/>
        <v>nebija plānots</v>
      </c>
      <c r="AD53" s="102">
        <f t="shared" si="50"/>
        <v>0</v>
      </c>
      <c r="AE53" s="102">
        <f t="shared" si="51"/>
        <v>0</v>
      </c>
      <c r="AF53" s="99" t="str">
        <f t="shared" si="52"/>
        <v>nebija plānots</v>
      </c>
      <c r="AG53" s="102">
        <f t="shared" si="53"/>
        <v>0</v>
      </c>
      <c r="AH53" s="99" t="str">
        <f t="shared" si="54"/>
        <v>nebija plānots</v>
      </c>
      <c r="AI53" s="84">
        <v>0</v>
      </c>
      <c r="AJ53" s="84">
        <v>0</v>
      </c>
      <c r="AK53" s="84">
        <v>0</v>
      </c>
      <c r="AL53" s="84">
        <v>0</v>
      </c>
      <c r="AM53" s="84">
        <v>0</v>
      </c>
      <c r="AN53" s="84">
        <v>0</v>
      </c>
      <c r="AO53" s="84">
        <v>0</v>
      </c>
      <c r="AP53" s="84">
        <v>0</v>
      </c>
      <c r="AQ53" s="84">
        <v>0</v>
      </c>
      <c r="AR53" s="70">
        <f t="shared" si="55"/>
        <v>0</v>
      </c>
    </row>
    <row r="54" spans="1:44" s="29" customFormat="1" ht="42" x14ac:dyDescent="0.35">
      <c r="A54" s="18" t="str">
        <f t="shared" si="38"/>
        <v>1.3.1.2._</v>
      </c>
      <c r="B54" s="63">
        <v>1</v>
      </c>
      <c r="C54" s="64" t="s">
        <v>75</v>
      </c>
      <c r="D54" s="65" t="s">
        <v>76</v>
      </c>
      <c r="E54" s="63" t="s">
        <v>77</v>
      </c>
      <c r="F54" s="65" t="s">
        <v>78</v>
      </c>
      <c r="G54" s="66" t="s">
        <v>82</v>
      </c>
      <c r="H54" s="65" t="s">
        <v>83</v>
      </c>
      <c r="I54" s="66" t="s">
        <v>27</v>
      </c>
      <c r="J54" s="72" t="s">
        <v>84</v>
      </c>
      <c r="K54" s="63" t="s">
        <v>16</v>
      </c>
      <c r="L54" s="84">
        <v>0</v>
      </c>
      <c r="M54" s="84">
        <v>0</v>
      </c>
      <c r="N54" s="84">
        <v>0</v>
      </c>
      <c r="O54" s="84">
        <v>0</v>
      </c>
      <c r="P54" s="84">
        <v>0</v>
      </c>
      <c r="Q54" s="99" t="str">
        <f t="shared" si="39"/>
        <v>nebija plānots</v>
      </c>
      <c r="R54" s="100">
        <f t="shared" si="40"/>
        <v>0</v>
      </c>
      <c r="S54" s="99" t="str">
        <f t="shared" si="41"/>
        <v>nebija plānots</v>
      </c>
      <c r="T54" s="102">
        <f t="shared" si="42"/>
        <v>0</v>
      </c>
      <c r="U54" s="102">
        <f t="shared" si="43"/>
        <v>0</v>
      </c>
      <c r="V54" s="99" t="str">
        <f t="shared" si="44"/>
        <v>nebija plānots</v>
      </c>
      <c r="W54" s="102">
        <f t="shared" si="45"/>
        <v>0</v>
      </c>
      <c r="X54" s="99" t="str">
        <f t="shared" si="46"/>
        <v>nebija plānots</v>
      </c>
      <c r="Y54" s="84">
        <v>15993</v>
      </c>
      <c r="Z54" s="84">
        <v>15992.89</v>
      </c>
      <c r="AA54" s="99">
        <f t="shared" si="47"/>
        <v>0.99999312199087098</v>
      </c>
      <c r="AB54" s="100">
        <f t="shared" si="48"/>
        <v>-0.11000000000058208</v>
      </c>
      <c r="AC54" s="99">
        <f t="shared" si="49"/>
        <v>-6.8780091290303302E-6</v>
      </c>
      <c r="AD54" s="102">
        <f t="shared" si="50"/>
        <v>15993</v>
      </c>
      <c r="AE54" s="102">
        <f t="shared" si="51"/>
        <v>15992.89</v>
      </c>
      <c r="AF54" s="99">
        <f t="shared" si="52"/>
        <v>0.99999312199087098</v>
      </c>
      <c r="AG54" s="102">
        <f t="shared" si="53"/>
        <v>-0.11000000000058208</v>
      </c>
      <c r="AH54" s="99">
        <f t="shared" si="54"/>
        <v>-6.8780091290303302E-6</v>
      </c>
      <c r="AI54" s="84">
        <v>0</v>
      </c>
      <c r="AJ54" s="84">
        <v>0</v>
      </c>
      <c r="AK54" s="84">
        <v>0</v>
      </c>
      <c r="AL54" s="84">
        <v>0</v>
      </c>
      <c r="AM54" s="84">
        <v>0</v>
      </c>
      <c r="AN54" s="84">
        <v>22525</v>
      </c>
      <c r="AO54" s="84">
        <v>0</v>
      </c>
      <c r="AP54" s="84">
        <v>0</v>
      </c>
      <c r="AQ54" s="84">
        <v>0</v>
      </c>
      <c r="AR54" s="70">
        <f t="shared" si="55"/>
        <v>38518</v>
      </c>
    </row>
    <row r="55" spans="1:44" s="29" customFormat="1" ht="42" x14ac:dyDescent="0.35">
      <c r="A55" s="18" t="str">
        <f t="shared" si="38"/>
        <v>1.3.1.3._</v>
      </c>
      <c r="B55" s="63">
        <v>1</v>
      </c>
      <c r="C55" s="64" t="s">
        <v>75</v>
      </c>
      <c r="D55" s="65" t="s">
        <v>76</v>
      </c>
      <c r="E55" s="63" t="s">
        <v>77</v>
      </c>
      <c r="F55" s="65" t="s">
        <v>78</v>
      </c>
      <c r="G55" s="66" t="s">
        <v>85</v>
      </c>
      <c r="H55" s="65" t="s">
        <v>86</v>
      </c>
      <c r="I55" s="66" t="s">
        <v>27</v>
      </c>
      <c r="J55" s="72" t="s">
        <v>81</v>
      </c>
      <c r="K55" s="63" t="s">
        <v>16</v>
      </c>
      <c r="L55" s="84">
        <v>0</v>
      </c>
      <c r="M55" s="84">
        <v>0</v>
      </c>
      <c r="N55" s="84">
        <v>0</v>
      </c>
      <c r="O55" s="84">
        <v>0</v>
      </c>
      <c r="P55" s="84">
        <v>0</v>
      </c>
      <c r="Q55" s="99" t="str">
        <f t="shared" si="39"/>
        <v>nebija plānots</v>
      </c>
      <c r="R55" s="100">
        <f t="shared" si="40"/>
        <v>0</v>
      </c>
      <c r="S55" s="99" t="str">
        <f t="shared" si="41"/>
        <v>nebija plānots</v>
      </c>
      <c r="T55" s="102">
        <f t="shared" si="42"/>
        <v>0</v>
      </c>
      <c r="U55" s="102">
        <f t="shared" si="43"/>
        <v>0</v>
      </c>
      <c r="V55" s="99" t="str">
        <f t="shared" si="44"/>
        <v>nebija plānots</v>
      </c>
      <c r="W55" s="102">
        <f t="shared" si="45"/>
        <v>0</v>
      </c>
      <c r="X55" s="99" t="str">
        <f t="shared" si="46"/>
        <v>nebija plānots</v>
      </c>
      <c r="Y55" s="84">
        <v>0</v>
      </c>
      <c r="Z55" s="84">
        <v>0</v>
      </c>
      <c r="AA55" s="99" t="str">
        <f t="shared" si="47"/>
        <v>nebija plānots</v>
      </c>
      <c r="AB55" s="100">
        <f t="shared" si="48"/>
        <v>0</v>
      </c>
      <c r="AC55" s="99" t="str">
        <f t="shared" si="49"/>
        <v>nebija plānots</v>
      </c>
      <c r="AD55" s="102">
        <f t="shared" si="50"/>
        <v>0</v>
      </c>
      <c r="AE55" s="102">
        <f t="shared" si="51"/>
        <v>0</v>
      </c>
      <c r="AF55" s="99" t="str">
        <f t="shared" si="52"/>
        <v>nebija plānots</v>
      </c>
      <c r="AG55" s="102">
        <f t="shared" si="53"/>
        <v>0</v>
      </c>
      <c r="AH55" s="99" t="str">
        <f t="shared" si="54"/>
        <v>nebija plānots</v>
      </c>
      <c r="AI55" s="84">
        <v>0</v>
      </c>
      <c r="AJ55" s="84">
        <v>0</v>
      </c>
      <c r="AK55" s="84">
        <v>0</v>
      </c>
      <c r="AL55" s="84">
        <v>0</v>
      </c>
      <c r="AM55" s="84">
        <v>0</v>
      </c>
      <c r="AN55" s="84">
        <v>0</v>
      </c>
      <c r="AO55" s="84">
        <v>0</v>
      </c>
      <c r="AP55" s="84">
        <v>0</v>
      </c>
      <c r="AQ55" s="84">
        <v>0</v>
      </c>
      <c r="AR55" s="70">
        <f t="shared" si="55"/>
        <v>0</v>
      </c>
    </row>
    <row r="56" spans="1:44" s="29" customFormat="1" ht="42" x14ac:dyDescent="0.35">
      <c r="A56" s="18" t="str">
        <f>G56&amp;I56</f>
        <v>1.3.1.4._</v>
      </c>
      <c r="B56" s="63">
        <v>1</v>
      </c>
      <c r="C56" s="64" t="s">
        <v>75</v>
      </c>
      <c r="D56" s="65" t="s">
        <v>76</v>
      </c>
      <c r="E56" s="63" t="s">
        <v>77</v>
      </c>
      <c r="F56" s="65" t="s">
        <v>78</v>
      </c>
      <c r="G56" s="66" t="s">
        <v>87</v>
      </c>
      <c r="H56" s="65" t="s">
        <v>88</v>
      </c>
      <c r="I56" s="66" t="s">
        <v>27</v>
      </c>
      <c r="J56" s="73" t="s">
        <v>89</v>
      </c>
      <c r="K56" s="63" t="s">
        <v>16</v>
      </c>
      <c r="L56" s="84">
        <v>0</v>
      </c>
      <c r="M56" s="84">
        <v>0</v>
      </c>
      <c r="N56" s="84">
        <v>0</v>
      </c>
      <c r="O56" s="84">
        <v>0</v>
      </c>
      <c r="P56" s="84">
        <v>0</v>
      </c>
      <c r="Q56" s="99" t="str">
        <f t="shared" si="39"/>
        <v>nebija plānots</v>
      </c>
      <c r="R56" s="100">
        <f t="shared" si="40"/>
        <v>0</v>
      </c>
      <c r="S56" s="99" t="str">
        <f t="shared" si="41"/>
        <v>nebija plānots</v>
      </c>
      <c r="T56" s="102">
        <f t="shared" si="42"/>
        <v>0</v>
      </c>
      <c r="U56" s="102">
        <f t="shared" si="43"/>
        <v>0</v>
      </c>
      <c r="V56" s="99" t="str">
        <f t="shared" si="44"/>
        <v>nebija plānots</v>
      </c>
      <c r="W56" s="102">
        <f t="shared" si="45"/>
        <v>0</v>
      </c>
      <c r="X56" s="99" t="str">
        <f t="shared" si="46"/>
        <v>nebija plānots</v>
      </c>
      <c r="Y56" s="84">
        <v>0</v>
      </c>
      <c r="Z56" s="84">
        <v>0</v>
      </c>
      <c r="AA56" s="99" t="str">
        <f t="shared" si="47"/>
        <v>nebija plānots</v>
      </c>
      <c r="AB56" s="100">
        <f t="shared" si="48"/>
        <v>0</v>
      </c>
      <c r="AC56" s="99" t="str">
        <f t="shared" si="49"/>
        <v>nebija plānots</v>
      </c>
      <c r="AD56" s="102">
        <f t="shared" si="50"/>
        <v>0</v>
      </c>
      <c r="AE56" s="102">
        <f t="shared" si="51"/>
        <v>0</v>
      </c>
      <c r="AF56" s="99" t="str">
        <f t="shared" si="52"/>
        <v>nebija plānots</v>
      </c>
      <c r="AG56" s="102">
        <f t="shared" si="53"/>
        <v>0</v>
      </c>
      <c r="AH56" s="99" t="str">
        <f t="shared" si="54"/>
        <v>nebija plānots</v>
      </c>
      <c r="AI56" s="84">
        <v>0</v>
      </c>
      <c r="AJ56" s="84">
        <v>0</v>
      </c>
      <c r="AK56" s="84">
        <v>0</v>
      </c>
      <c r="AL56" s="84">
        <v>0</v>
      </c>
      <c r="AM56" s="84">
        <v>0</v>
      </c>
      <c r="AN56" s="84">
        <v>0</v>
      </c>
      <c r="AO56" s="84">
        <v>0</v>
      </c>
      <c r="AP56" s="84">
        <v>0</v>
      </c>
      <c r="AQ56" s="84">
        <v>72240</v>
      </c>
      <c r="AR56" s="70">
        <f t="shared" si="55"/>
        <v>72240</v>
      </c>
    </row>
    <row r="57" spans="1:44" s="29" customFormat="1" ht="21" x14ac:dyDescent="0.35">
      <c r="A57" s="18" t="str">
        <f>G57&amp;I57</f>
        <v>1.4.1.1.1</v>
      </c>
      <c r="B57" s="66">
        <v>1</v>
      </c>
      <c r="C57" s="74" t="s">
        <v>90</v>
      </c>
      <c r="D57" s="75" t="s">
        <v>91</v>
      </c>
      <c r="E57" s="76" t="s">
        <v>92</v>
      </c>
      <c r="F57" s="65" t="s">
        <v>93</v>
      </c>
      <c r="G57" s="67" t="s">
        <v>94</v>
      </c>
      <c r="H57" s="65" t="s">
        <v>95</v>
      </c>
      <c r="I57" s="66">
        <v>1</v>
      </c>
      <c r="J57" s="73" t="s">
        <v>89</v>
      </c>
      <c r="K57" s="63" t="s">
        <v>16</v>
      </c>
      <c r="L57" s="84">
        <v>0</v>
      </c>
      <c r="M57" s="84">
        <v>0</v>
      </c>
      <c r="N57" s="84">
        <v>0</v>
      </c>
      <c r="O57" s="84">
        <v>0</v>
      </c>
      <c r="P57" s="84">
        <v>0</v>
      </c>
      <c r="Q57" s="99" t="str">
        <f t="shared" si="39"/>
        <v>nebija plānots</v>
      </c>
      <c r="R57" s="100">
        <f t="shared" si="40"/>
        <v>0</v>
      </c>
      <c r="S57" s="99" t="str">
        <f t="shared" si="41"/>
        <v>nebija plānots</v>
      </c>
      <c r="T57" s="102">
        <f t="shared" si="42"/>
        <v>0</v>
      </c>
      <c r="U57" s="102">
        <f t="shared" si="43"/>
        <v>0</v>
      </c>
      <c r="V57" s="99" t="str">
        <f t="shared" si="44"/>
        <v>nebija plānots</v>
      </c>
      <c r="W57" s="102">
        <f t="shared" si="45"/>
        <v>0</v>
      </c>
      <c r="X57" s="99" t="str">
        <f t="shared" si="46"/>
        <v>nebija plānots</v>
      </c>
      <c r="Y57" s="84">
        <v>0</v>
      </c>
      <c r="Z57" s="84">
        <v>0</v>
      </c>
      <c r="AA57" s="99" t="str">
        <f t="shared" si="47"/>
        <v>nebija plānots</v>
      </c>
      <c r="AB57" s="100">
        <f t="shared" si="48"/>
        <v>0</v>
      </c>
      <c r="AC57" s="99" t="str">
        <f t="shared" si="49"/>
        <v>nebija plānots</v>
      </c>
      <c r="AD57" s="102">
        <f t="shared" si="50"/>
        <v>0</v>
      </c>
      <c r="AE57" s="102">
        <f t="shared" si="51"/>
        <v>0</v>
      </c>
      <c r="AF57" s="99" t="str">
        <f t="shared" si="52"/>
        <v>nebija plānots</v>
      </c>
      <c r="AG57" s="102">
        <f t="shared" si="53"/>
        <v>0</v>
      </c>
      <c r="AH57" s="99" t="str">
        <f t="shared" si="54"/>
        <v>nebija plānots</v>
      </c>
      <c r="AI57" s="84">
        <v>0</v>
      </c>
      <c r="AJ57" s="84">
        <v>0</v>
      </c>
      <c r="AK57" s="84">
        <v>0</v>
      </c>
      <c r="AL57" s="84">
        <v>0</v>
      </c>
      <c r="AM57" s="84">
        <v>0</v>
      </c>
      <c r="AN57" s="84">
        <v>0</v>
      </c>
      <c r="AO57" s="84">
        <v>0</v>
      </c>
      <c r="AP57" s="84">
        <v>0</v>
      </c>
      <c r="AQ57" s="84">
        <v>0</v>
      </c>
      <c r="AR57" s="70">
        <f t="shared" si="55"/>
        <v>0</v>
      </c>
    </row>
    <row r="58" spans="1:44" s="29" customFormat="1" ht="21" x14ac:dyDescent="0.35">
      <c r="A58" s="18" t="str">
        <f t="shared" ref="A58:A121" si="56">G58&amp;I58</f>
        <v>1.4.1.1.2</v>
      </c>
      <c r="B58" s="66">
        <v>1</v>
      </c>
      <c r="C58" s="74" t="s">
        <v>90</v>
      </c>
      <c r="D58" s="75" t="s">
        <v>91</v>
      </c>
      <c r="E58" s="76" t="s">
        <v>92</v>
      </c>
      <c r="F58" s="65" t="s">
        <v>93</v>
      </c>
      <c r="G58" s="67" t="s">
        <v>94</v>
      </c>
      <c r="H58" s="65" t="s">
        <v>95</v>
      </c>
      <c r="I58" s="66">
        <v>2</v>
      </c>
      <c r="J58" s="73" t="s">
        <v>89</v>
      </c>
      <c r="K58" s="63" t="s">
        <v>16</v>
      </c>
      <c r="L58" s="84">
        <v>0</v>
      </c>
      <c r="M58" s="84">
        <v>0</v>
      </c>
      <c r="N58" s="84">
        <v>0</v>
      </c>
      <c r="O58" s="84">
        <v>0</v>
      </c>
      <c r="P58" s="84">
        <v>0</v>
      </c>
      <c r="Q58" s="99" t="str">
        <f t="shared" si="39"/>
        <v>nebija plānots</v>
      </c>
      <c r="R58" s="100">
        <f t="shared" si="40"/>
        <v>0</v>
      </c>
      <c r="S58" s="99" t="str">
        <f t="shared" si="41"/>
        <v>nebija plānots</v>
      </c>
      <c r="T58" s="102">
        <f t="shared" si="42"/>
        <v>0</v>
      </c>
      <c r="U58" s="102">
        <f t="shared" si="43"/>
        <v>0</v>
      </c>
      <c r="V58" s="99" t="str">
        <f t="shared" si="44"/>
        <v>nebija plānots</v>
      </c>
      <c r="W58" s="102">
        <f t="shared" si="45"/>
        <v>0</v>
      </c>
      <c r="X58" s="99" t="str">
        <f t="shared" si="46"/>
        <v>nebija plānots</v>
      </c>
      <c r="Y58" s="84">
        <v>0</v>
      </c>
      <c r="Z58" s="84">
        <v>0</v>
      </c>
      <c r="AA58" s="99" t="str">
        <f t="shared" si="47"/>
        <v>nebija plānots</v>
      </c>
      <c r="AB58" s="100">
        <f t="shared" si="48"/>
        <v>0</v>
      </c>
      <c r="AC58" s="99" t="str">
        <f t="shared" si="49"/>
        <v>nebija plānots</v>
      </c>
      <c r="AD58" s="102">
        <f t="shared" si="50"/>
        <v>0</v>
      </c>
      <c r="AE58" s="102">
        <f t="shared" si="51"/>
        <v>0</v>
      </c>
      <c r="AF58" s="99" t="str">
        <f t="shared" si="52"/>
        <v>nebija plānots</v>
      </c>
      <c r="AG58" s="102">
        <f t="shared" si="53"/>
        <v>0</v>
      </c>
      <c r="AH58" s="99" t="str">
        <f t="shared" si="54"/>
        <v>nebija plānots</v>
      </c>
      <c r="AI58" s="84">
        <v>0</v>
      </c>
      <c r="AJ58" s="84">
        <v>0</v>
      </c>
      <c r="AK58" s="84">
        <v>0</v>
      </c>
      <c r="AL58" s="84">
        <v>0</v>
      </c>
      <c r="AM58" s="84">
        <v>0</v>
      </c>
      <c r="AN58" s="84">
        <v>0</v>
      </c>
      <c r="AO58" s="84">
        <v>0</v>
      </c>
      <c r="AP58" s="84">
        <v>0</v>
      </c>
      <c r="AQ58" s="84">
        <v>0</v>
      </c>
      <c r="AR58" s="70">
        <f t="shared" si="55"/>
        <v>0</v>
      </c>
    </row>
    <row r="59" spans="1:44" s="29" customFormat="1" ht="21" x14ac:dyDescent="0.35">
      <c r="A59" s="18" t="str">
        <f t="shared" si="56"/>
        <v>1.4.1.2._</v>
      </c>
      <c r="B59" s="66">
        <v>1</v>
      </c>
      <c r="C59" s="74" t="s">
        <v>90</v>
      </c>
      <c r="D59" s="75" t="s">
        <v>91</v>
      </c>
      <c r="E59" s="76" t="s">
        <v>92</v>
      </c>
      <c r="F59" s="65" t="s">
        <v>93</v>
      </c>
      <c r="G59" s="67" t="s">
        <v>96</v>
      </c>
      <c r="H59" s="65" t="s">
        <v>97</v>
      </c>
      <c r="I59" s="66" t="s">
        <v>27</v>
      </c>
      <c r="J59" s="73" t="s">
        <v>89</v>
      </c>
      <c r="K59" s="63" t="s">
        <v>16</v>
      </c>
      <c r="L59" s="84">
        <v>0</v>
      </c>
      <c r="M59" s="84">
        <v>0</v>
      </c>
      <c r="N59" s="84">
        <v>0</v>
      </c>
      <c r="O59" s="84">
        <v>0</v>
      </c>
      <c r="P59" s="84">
        <v>0</v>
      </c>
      <c r="Q59" s="99" t="str">
        <f t="shared" si="39"/>
        <v>nebija plānots</v>
      </c>
      <c r="R59" s="100">
        <f t="shared" si="40"/>
        <v>0</v>
      </c>
      <c r="S59" s="99" t="str">
        <f t="shared" si="41"/>
        <v>nebija plānots</v>
      </c>
      <c r="T59" s="102">
        <f t="shared" si="42"/>
        <v>0</v>
      </c>
      <c r="U59" s="102">
        <f t="shared" si="43"/>
        <v>0</v>
      </c>
      <c r="V59" s="99" t="str">
        <f t="shared" si="44"/>
        <v>nebija plānots</v>
      </c>
      <c r="W59" s="102">
        <f t="shared" si="45"/>
        <v>0</v>
      </c>
      <c r="X59" s="99" t="str">
        <f t="shared" si="46"/>
        <v>nebija plānots</v>
      </c>
      <c r="Y59" s="84">
        <v>0</v>
      </c>
      <c r="Z59" s="84">
        <v>0</v>
      </c>
      <c r="AA59" s="99" t="str">
        <f t="shared" si="47"/>
        <v>nebija plānots</v>
      </c>
      <c r="AB59" s="100">
        <f t="shared" si="48"/>
        <v>0</v>
      </c>
      <c r="AC59" s="99" t="str">
        <f t="shared" si="49"/>
        <v>nebija plānots</v>
      </c>
      <c r="AD59" s="102">
        <f t="shared" si="50"/>
        <v>0</v>
      </c>
      <c r="AE59" s="102">
        <f t="shared" si="51"/>
        <v>0</v>
      </c>
      <c r="AF59" s="99" t="str">
        <f t="shared" si="52"/>
        <v>nebija plānots</v>
      </c>
      <c r="AG59" s="102">
        <f t="shared" si="53"/>
        <v>0</v>
      </c>
      <c r="AH59" s="99" t="str">
        <f t="shared" si="54"/>
        <v>nebija plānots</v>
      </c>
      <c r="AI59" s="84">
        <v>0</v>
      </c>
      <c r="AJ59" s="84">
        <v>0</v>
      </c>
      <c r="AK59" s="84">
        <v>0</v>
      </c>
      <c r="AL59" s="84">
        <v>0</v>
      </c>
      <c r="AM59" s="84">
        <v>0</v>
      </c>
      <c r="AN59" s="84">
        <v>0</v>
      </c>
      <c r="AO59" s="84">
        <v>0</v>
      </c>
      <c r="AP59" s="84">
        <v>0</v>
      </c>
      <c r="AQ59" s="84">
        <v>0</v>
      </c>
      <c r="AR59" s="70">
        <f t="shared" si="55"/>
        <v>0</v>
      </c>
    </row>
    <row r="60" spans="1:44" s="29" customFormat="1" ht="21" x14ac:dyDescent="0.35">
      <c r="A60" s="18" t="str">
        <f t="shared" si="56"/>
        <v>1.4.1.3._</v>
      </c>
      <c r="B60" s="66">
        <v>1</v>
      </c>
      <c r="C60" s="74" t="s">
        <v>90</v>
      </c>
      <c r="D60" s="75" t="s">
        <v>91</v>
      </c>
      <c r="E60" s="76" t="s">
        <v>92</v>
      </c>
      <c r="F60" s="65" t="s">
        <v>93</v>
      </c>
      <c r="G60" s="67" t="s">
        <v>98</v>
      </c>
      <c r="H60" s="65" t="s">
        <v>99</v>
      </c>
      <c r="I60" s="66" t="s">
        <v>27</v>
      </c>
      <c r="J60" s="73" t="s">
        <v>89</v>
      </c>
      <c r="K60" s="63" t="s">
        <v>16</v>
      </c>
      <c r="L60" s="84">
        <v>0</v>
      </c>
      <c r="M60" s="84">
        <v>0</v>
      </c>
      <c r="N60" s="84">
        <v>0</v>
      </c>
      <c r="O60" s="84">
        <v>0</v>
      </c>
      <c r="P60" s="84">
        <v>0</v>
      </c>
      <c r="Q60" s="99" t="str">
        <f t="shared" si="39"/>
        <v>nebija plānots</v>
      </c>
      <c r="R60" s="100">
        <f t="shared" si="40"/>
        <v>0</v>
      </c>
      <c r="S60" s="99" t="str">
        <f t="shared" si="41"/>
        <v>nebija plānots</v>
      </c>
      <c r="T60" s="102">
        <f t="shared" si="42"/>
        <v>0</v>
      </c>
      <c r="U60" s="102">
        <f t="shared" si="43"/>
        <v>0</v>
      </c>
      <c r="V60" s="99" t="str">
        <f t="shared" si="44"/>
        <v>nebija plānots</v>
      </c>
      <c r="W60" s="102">
        <f t="shared" si="45"/>
        <v>0</v>
      </c>
      <c r="X60" s="99" t="str">
        <f t="shared" si="46"/>
        <v>nebija plānots</v>
      </c>
      <c r="Y60" s="84">
        <v>0</v>
      </c>
      <c r="Z60" s="84">
        <v>0</v>
      </c>
      <c r="AA60" s="99" t="str">
        <f t="shared" si="47"/>
        <v>nebija plānots</v>
      </c>
      <c r="AB60" s="100">
        <f t="shared" si="48"/>
        <v>0</v>
      </c>
      <c r="AC60" s="99" t="str">
        <f t="shared" si="49"/>
        <v>nebija plānots</v>
      </c>
      <c r="AD60" s="102">
        <f t="shared" si="50"/>
        <v>0</v>
      </c>
      <c r="AE60" s="102">
        <f t="shared" si="51"/>
        <v>0</v>
      </c>
      <c r="AF60" s="99" t="str">
        <f t="shared" si="52"/>
        <v>nebija plānots</v>
      </c>
      <c r="AG60" s="102">
        <f t="shared" si="53"/>
        <v>0</v>
      </c>
      <c r="AH60" s="99" t="str">
        <f t="shared" si="54"/>
        <v>nebija plānots</v>
      </c>
      <c r="AI60" s="84">
        <v>0</v>
      </c>
      <c r="AJ60" s="84">
        <v>0</v>
      </c>
      <c r="AK60" s="84">
        <v>0</v>
      </c>
      <c r="AL60" s="84">
        <v>0</v>
      </c>
      <c r="AM60" s="84">
        <v>0</v>
      </c>
      <c r="AN60" s="84">
        <v>0</v>
      </c>
      <c r="AO60" s="84">
        <v>0</v>
      </c>
      <c r="AP60" s="84">
        <v>0</v>
      </c>
      <c r="AQ60" s="84">
        <v>0</v>
      </c>
      <c r="AR60" s="70">
        <f t="shared" si="55"/>
        <v>0</v>
      </c>
    </row>
    <row r="61" spans="1:44" s="29" customFormat="1" ht="10.5" x14ac:dyDescent="0.35">
      <c r="A61" s="18" t="str">
        <f t="shared" si="56"/>
        <v>1.4.1.4._</v>
      </c>
      <c r="B61" s="66">
        <v>1</v>
      </c>
      <c r="C61" s="74" t="s">
        <v>90</v>
      </c>
      <c r="D61" s="75" t="s">
        <v>91</v>
      </c>
      <c r="E61" s="76" t="s">
        <v>92</v>
      </c>
      <c r="F61" s="65" t="s">
        <v>93</v>
      </c>
      <c r="G61" s="67" t="s">
        <v>100</v>
      </c>
      <c r="H61" s="65" t="s">
        <v>101</v>
      </c>
      <c r="I61" s="66" t="s">
        <v>27</v>
      </c>
      <c r="J61" s="73" t="s">
        <v>89</v>
      </c>
      <c r="K61" s="63" t="s">
        <v>16</v>
      </c>
      <c r="L61" s="84">
        <v>0</v>
      </c>
      <c r="M61" s="84">
        <v>0</v>
      </c>
      <c r="N61" s="84">
        <v>0</v>
      </c>
      <c r="O61" s="84">
        <v>0</v>
      </c>
      <c r="P61" s="84">
        <v>0</v>
      </c>
      <c r="Q61" s="99" t="str">
        <f t="shared" si="39"/>
        <v>nebija plānots</v>
      </c>
      <c r="R61" s="100">
        <f t="shared" si="40"/>
        <v>0</v>
      </c>
      <c r="S61" s="99" t="str">
        <f t="shared" si="41"/>
        <v>nebija plānots</v>
      </c>
      <c r="T61" s="102">
        <f t="shared" si="42"/>
        <v>0</v>
      </c>
      <c r="U61" s="102">
        <f t="shared" si="43"/>
        <v>0</v>
      </c>
      <c r="V61" s="99" t="str">
        <f t="shared" si="44"/>
        <v>nebija plānots</v>
      </c>
      <c r="W61" s="102">
        <f t="shared" si="45"/>
        <v>0</v>
      </c>
      <c r="X61" s="99" t="str">
        <f t="shared" si="46"/>
        <v>nebija plānots</v>
      </c>
      <c r="Y61" s="84">
        <v>0</v>
      </c>
      <c r="Z61" s="84">
        <v>1164467.7</v>
      </c>
      <c r="AA61" s="99" t="str">
        <f t="shared" si="47"/>
        <v>nebija plānots</v>
      </c>
      <c r="AB61" s="100">
        <f t="shared" si="48"/>
        <v>1164467.7</v>
      </c>
      <c r="AC61" s="99" t="str">
        <f t="shared" si="49"/>
        <v>nebija plānots</v>
      </c>
      <c r="AD61" s="102">
        <f t="shared" si="50"/>
        <v>0</v>
      </c>
      <c r="AE61" s="102">
        <f t="shared" si="51"/>
        <v>1164467.7</v>
      </c>
      <c r="AF61" s="99" t="str">
        <f t="shared" si="52"/>
        <v>nebija plānots</v>
      </c>
      <c r="AG61" s="102">
        <f t="shared" si="53"/>
        <v>1164467.7</v>
      </c>
      <c r="AH61" s="99" t="str">
        <f t="shared" si="54"/>
        <v>nebija plānots</v>
      </c>
      <c r="AI61" s="84">
        <v>0</v>
      </c>
      <c r="AJ61" s="84">
        <v>876818</v>
      </c>
      <c r="AK61" s="84">
        <v>0</v>
      </c>
      <c r="AL61" s="84">
        <v>0</v>
      </c>
      <c r="AM61" s="84">
        <v>0</v>
      </c>
      <c r="AN61" s="84">
        <v>0</v>
      </c>
      <c r="AO61" s="84">
        <v>0</v>
      </c>
      <c r="AP61" s="84">
        <v>0</v>
      </c>
      <c r="AQ61" s="84">
        <v>721650</v>
      </c>
      <c r="AR61" s="70">
        <f t="shared" si="55"/>
        <v>1598468</v>
      </c>
    </row>
    <row r="62" spans="1:44" s="29" customFormat="1" ht="42" x14ac:dyDescent="0.35">
      <c r="A62" s="18" t="str">
        <f t="shared" si="56"/>
        <v>2.1.1.1.1</v>
      </c>
      <c r="B62" s="66">
        <v>2</v>
      </c>
      <c r="C62" s="64" t="s">
        <v>102</v>
      </c>
      <c r="D62" s="65" t="s">
        <v>103</v>
      </c>
      <c r="E62" s="66" t="s">
        <v>104</v>
      </c>
      <c r="F62" s="65" t="s">
        <v>105</v>
      </c>
      <c r="G62" s="66" t="s">
        <v>106</v>
      </c>
      <c r="H62" s="65" t="s">
        <v>107</v>
      </c>
      <c r="I62" s="66">
        <v>1</v>
      </c>
      <c r="J62" s="72" t="s">
        <v>51</v>
      </c>
      <c r="K62" s="63" t="s">
        <v>16</v>
      </c>
      <c r="L62" s="84">
        <v>0</v>
      </c>
      <c r="M62" s="84">
        <v>494028.61</v>
      </c>
      <c r="N62" s="84">
        <v>0</v>
      </c>
      <c r="O62" s="84">
        <v>0</v>
      </c>
      <c r="P62" s="84">
        <v>0</v>
      </c>
      <c r="Q62" s="99" t="str">
        <f t="shared" si="39"/>
        <v>nebija plānots</v>
      </c>
      <c r="R62" s="100">
        <f t="shared" si="40"/>
        <v>0</v>
      </c>
      <c r="S62" s="99" t="str">
        <f t="shared" si="41"/>
        <v>nebija plānots</v>
      </c>
      <c r="T62" s="102">
        <f t="shared" si="42"/>
        <v>0</v>
      </c>
      <c r="U62" s="102">
        <f t="shared" si="43"/>
        <v>0</v>
      </c>
      <c r="V62" s="99" t="str">
        <f t="shared" si="44"/>
        <v>nebija plānots</v>
      </c>
      <c r="W62" s="102">
        <f t="shared" si="45"/>
        <v>0</v>
      </c>
      <c r="X62" s="99" t="str">
        <f t="shared" si="46"/>
        <v>nebija plānots</v>
      </c>
      <c r="Y62" s="84">
        <v>0</v>
      </c>
      <c r="Z62" s="84">
        <v>0</v>
      </c>
      <c r="AA62" s="99" t="str">
        <f t="shared" si="47"/>
        <v>nebija plānots</v>
      </c>
      <c r="AB62" s="100">
        <f t="shared" si="48"/>
        <v>0</v>
      </c>
      <c r="AC62" s="99" t="str">
        <f t="shared" si="49"/>
        <v>nebija plānots</v>
      </c>
      <c r="AD62" s="102">
        <f t="shared" si="50"/>
        <v>0</v>
      </c>
      <c r="AE62" s="102">
        <f t="shared" si="51"/>
        <v>0</v>
      </c>
      <c r="AF62" s="99" t="str">
        <f t="shared" si="52"/>
        <v>nebija plānots</v>
      </c>
      <c r="AG62" s="102">
        <f t="shared" si="53"/>
        <v>0</v>
      </c>
      <c r="AH62" s="99" t="str">
        <f t="shared" si="54"/>
        <v>nebija plānots</v>
      </c>
      <c r="AI62" s="84">
        <v>0</v>
      </c>
      <c r="AJ62" s="84">
        <v>0</v>
      </c>
      <c r="AK62" s="84">
        <v>0</v>
      </c>
      <c r="AL62" s="84">
        <v>0</v>
      </c>
      <c r="AM62" s="84">
        <v>191250</v>
      </c>
      <c r="AN62" s="84">
        <v>0</v>
      </c>
      <c r="AO62" s="84">
        <v>0</v>
      </c>
      <c r="AP62" s="84">
        <v>0</v>
      </c>
      <c r="AQ62" s="84">
        <v>0</v>
      </c>
      <c r="AR62" s="70">
        <f t="shared" si="55"/>
        <v>191250</v>
      </c>
    </row>
    <row r="63" spans="1:44" s="29" customFormat="1" ht="42" x14ac:dyDescent="0.35">
      <c r="A63" s="18" t="s">
        <v>501</v>
      </c>
      <c r="B63" s="66">
        <v>2</v>
      </c>
      <c r="C63" s="64" t="s">
        <v>102</v>
      </c>
      <c r="D63" s="65" t="s">
        <v>103</v>
      </c>
      <c r="E63" s="66" t="s">
        <v>104</v>
      </c>
      <c r="F63" s="65" t="s">
        <v>105</v>
      </c>
      <c r="G63" s="66" t="s">
        <v>501</v>
      </c>
      <c r="H63" s="65" t="s">
        <v>107</v>
      </c>
      <c r="I63" s="66" t="s">
        <v>27</v>
      </c>
      <c r="J63" s="72" t="s">
        <v>502</v>
      </c>
      <c r="K63" s="63" t="s">
        <v>16</v>
      </c>
      <c r="L63" s="84">
        <v>0</v>
      </c>
      <c r="M63" s="84">
        <v>0</v>
      </c>
      <c r="N63" s="84">
        <v>0</v>
      </c>
      <c r="O63" s="84">
        <v>0</v>
      </c>
      <c r="P63" s="84">
        <v>0</v>
      </c>
      <c r="Q63" s="99" t="str">
        <f t="shared" si="39"/>
        <v>nebija plānots</v>
      </c>
      <c r="R63" s="100">
        <f t="shared" si="40"/>
        <v>0</v>
      </c>
      <c r="S63" s="99" t="str">
        <f t="shared" si="41"/>
        <v>nebija plānots</v>
      </c>
      <c r="T63" s="102">
        <f t="shared" si="42"/>
        <v>0</v>
      </c>
      <c r="U63" s="102">
        <f t="shared" si="43"/>
        <v>0</v>
      </c>
      <c r="V63" s="99" t="str">
        <f t="shared" si="44"/>
        <v>nebija plānots</v>
      </c>
      <c r="W63" s="102">
        <f t="shared" si="45"/>
        <v>0</v>
      </c>
      <c r="X63" s="99" t="str">
        <f t="shared" si="46"/>
        <v>nebija plānots</v>
      </c>
      <c r="Y63" s="84">
        <v>68648803.980000004</v>
      </c>
      <c r="Z63" s="84">
        <v>68648803.980000004</v>
      </c>
      <c r="AA63" s="99">
        <f t="shared" si="47"/>
        <v>1</v>
      </c>
      <c r="AB63" s="100">
        <f t="shared" si="48"/>
        <v>0</v>
      </c>
      <c r="AC63" s="99">
        <f t="shared" si="49"/>
        <v>0</v>
      </c>
      <c r="AD63" s="102">
        <f t="shared" si="50"/>
        <v>68648803.980000004</v>
      </c>
      <c r="AE63" s="102">
        <f t="shared" si="51"/>
        <v>68648803.980000004</v>
      </c>
      <c r="AF63" s="99">
        <f t="shared" si="52"/>
        <v>1</v>
      </c>
      <c r="AG63" s="102">
        <f t="shared" si="53"/>
        <v>0</v>
      </c>
      <c r="AH63" s="99">
        <f t="shared" si="54"/>
        <v>0</v>
      </c>
      <c r="AI63" s="84">
        <v>0</v>
      </c>
      <c r="AJ63" s="84">
        <v>0</v>
      </c>
      <c r="AK63" s="84">
        <v>0</v>
      </c>
      <c r="AL63" s="84">
        <v>0</v>
      </c>
      <c r="AM63" s="84">
        <v>0</v>
      </c>
      <c r="AN63" s="84">
        <v>0</v>
      </c>
      <c r="AO63" s="84">
        <v>0</v>
      </c>
      <c r="AP63" s="84">
        <v>850000</v>
      </c>
      <c r="AQ63" s="84">
        <v>0</v>
      </c>
      <c r="AR63" s="70">
        <f t="shared" si="55"/>
        <v>69498803.980000004</v>
      </c>
    </row>
    <row r="64" spans="1:44" s="29" customFormat="1" ht="42" x14ac:dyDescent="0.35">
      <c r="A64" s="18" t="str">
        <f t="shared" si="56"/>
        <v>2.1.1.3.1</v>
      </c>
      <c r="B64" s="66">
        <v>2</v>
      </c>
      <c r="C64" s="64" t="s">
        <v>102</v>
      </c>
      <c r="D64" s="65" t="s">
        <v>103</v>
      </c>
      <c r="E64" s="66" t="s">
        <v>104</v>
      </c>
      <c r="F64" s="65" t="s">
        <v>105</v>
      </c>
      <c r="G64" s="66" t="s">
        <v>110</v>
      </c>
      <c r="H64" s="65" t="s">
        <v>111</v>
      </c>
      <c r="I64" s="66">
        <v>1</v>
      </c>
      <c r="J64" s="72" t="s">
        <v>51</v>
      </c>
      <c r="K64" s="63" t="s">
        <v>16</v>
      </c>
      <c r="L64" s="84">
        <v>0</v>
      </c>
      <c r="M64" s="84">
        <v>250373.59</v>
      </c>
      <c r="N64" s="84">
        <v>0</v>
      </c>
      <c r="O64" s="84">
        <v>0</v>
      </c>
      <c r="P64" s="84">
        <v>0</v>
      </c>
      <c r="Q64" s="99" t="str">
        <f t="shared" si="39"/>
        <v>nebija plānots</v>
      </c>
      <c r="R64" s="100">
        <f t="shared" si="40"/>
        <v>0</v>
      </c>
      <c r="S64" s="99" t="str">
        <f t="shared" si="41"/>
        <v>nebija plānots</v>
      </c>
      <c r="T64" s="102">
        <f t="shared" si="42"/>
        <v>0</v>
      </c>
      <c r="U64" s="102">
        <f t="shared" si="43"/>
        <v>0</v>
      </c>
      <c r="V64" s="99" t="str">
        <f t="shared" si="44"/>
        <v>nebija plānots</v>
      </c>
      <c r="W64" s="102">
        <f t="shared" si="45"/>
        <v>0</v>
      </c>
      <c r="X64" s="99" t="str">
        <f t="shared" si="46"/>
        <v>nebija plānots</v>
      </c>
      <c r="Y64" s="84">
        <v>0</v>
      </c>
      <c r="Z64" s="84">
        <v>0</v>
      </c>
      <c r="AA64" s="99" t="str">
        <f t="shared" si="47"/>
        <v>nebija plānots</v>
      </c>
      <c r="AB64" s="100">
        <f t="shared" si="48"/>
        <v>0</v>
      </c>
      <c r="AC64" s="99" t="str">
        <f t="shared" si="49"/>
        <v>nebija plānots</v>
      </c>
      <c r="AD64" s="102">
        <f t="shared" si="50"/>
        <v>0</v>
      </c>
      <c r="AE64" s="102">
        <f t="shared" si="51"/>
        <v>0</v>
      </c>
      <c r="AF64" s="99" t="str">
        <f t="shared" si="52"/>
        <v>nebija plānots</v>
      </c>
      <c r="AG64" s="102">
        <f t="shared" si="53"/>
        <v>0</v>
      </c>
      <c r="AH64" s="99" t="str">
        <f t="shared" si="54"/>
        <v>nebija plānots</v>
      </c>
      <c r="AI64" s="84">
        <v>0</v>
      </c>
      <c r="AJ64" s="84">
        <v>0</v>
      </c>
      <c r="AK64" s="84">
        <v>0</v>
      </c>
      <c r="AL64" s="84">
        <v>0</v>
      </c>
      <c r="AM64" s="84">
        <v>0</v>
      </c>
      <c r="AN64" s="84">
        <v>0</v>
      </c>
      <c r="AO64" s="84">
        <v>0</v>
      </c>
      <c r="AP64" s="84">
        <v>0</v>
      </c>
      <c r="AQ64" s="84">
        <v>0</v>
      </c>
      <c r="AR64" s="70">
        <f t="shared" si="55"/>
        <v>0</v>
      </c>
    </row>
    <row r="65" spans="1:44" s="29" customFormat="1" ht="31.5" x14ac:dyDescent="0.35">
      <c r="A65" s="18" t="str">
        <f t="shared" si="56"/>
        <v>2.1.1.4._</v>
      </c>
      <c r="B65" s="66">
        <v>2</v>
      </c>
      <c r="C65" s="64" t="s">
        <v>102</v>
      </c>
      <c r="D65" s="65" t="s">
        <v>103</v>
      </c>
      <c r="E65" s="66" t="s">
        <v>104</v>
      </c>
      <c r="F65" s="65" t="s">
        <v>105</v>
      </c>
      <c r="G65" s="66" t="s">
        <v>113</v>
      </c>
      <c r="H65" s="65" t="s">
        <v>114</v>
      </c>
      <c r="I65" s="66" t="s">
        <v>27</v>
      </c>
      <c r="J65" s="72" t="s">
        <v>51</v>
      </c>
      <c r="K65" s="63" t="s">
        <v>16</v>
      </c>
      <c r="L65" s="84">
        <v>0</v>
      </c>
      <c r="M65" s="84">
        <v>0</v>
      </c>
      <c r="N65" s="84">
        <v>0</v>
      </c>
      <c r="O65" s="84">
        <v>0</v>
      </c>
      <c r="P65" s="84">
        <v>0</v>
      </c>
      <c r="Q65" s="99" t="str">
        <f t="shared" si="39"/>
        <v>nebija plānots</v>
      </c>
      <c r="R65" s="100">
        <f t="shared" si="40"/>
        <v>0</v>
      </c>
      <c r="S65" s="99" t="str">
        <f t="shared" si="41"/>
        <v>nebija plānots</v>
      </c>
      <c r="T65" s="102">
        <f t="shared" si="42"/>
        <v>0</v>
      </c>
      <c r="U65" s="102">
        <f t="shared" si="43"/>
        <v>0</v>
      </c>
      <c r="V65" s="99" t="str">
        <f t="shared" si="44"/>
        <v>nebija plānots</v>
      </c>
      <c r="W65" s="102">
        <f t="shared" si="45"/>
        <v>0</v>
      </c>
      <c r="X65" s="99" t="str">
        <f t="shared" si="46"/>
        <v>nebija plānots</v>
      </c>
      <c r="Y65" s="84">
        <v>0</v>
      </c>
      <c r="Z65" s="84">
        <v>0</v>
      </c>
      <c r="AA65" s="99" t="str">
        <f t="shared" si="47"/>
        <v>nebija plānots</v>
      </c>
      <c r="AB65" s="100">
        <f t="shared" si="48"/>
        <v>0</v>
      </c>
      <c r="AC65" s="99" t="str">
        <f t="shared" si="49"/>
        <v>nebija plānots</v>
      </c>
      <c r="AD65" s="102">
        <f t="shared" si="50"/>
        <v>0</v>
      </c>
      <c r="AE65" s="102">
        <f t="shared" si="51"/>
        <v>0</v>
      </c>
      <c r="AF65" s="99" t="str">
        <f t="shared" si="52"/>
        <v>nebija plānots</v>
      </c>
      <c r="AG65" s="102">
        <f t="shared" si="53"/>
        <v>0</v>
      </c>
      <c r="AH65" s="99" t="str">
        <f t="shared" si="54"/>
        <v>nebija plānots</v>
      </c>
      <c r="AI65" s="84">
        <v>0</v>
      </c>
      <c r="AJ65" s="84">
        <v>0</v>
      </c>
      <c r="AK65" s="84">
        <v>0</v>
      </c>
      <c r="AL65" s="84">
        <v>0</v>
      </c>
      <c r="AM65" s="84">
        <v>0</v>
      </c>
      <c r="AN65" s="84">
        <v>0</v>
      </c>
      <c r="AO65" s="84">
        <v>3640384</v>
      </c>
      <c r="AP65" s="84">
        <v>0</v>
      </c>
      <c r="AQ65" s="84">
        <v>3640385</v>
      </c>
      <c r="AR65" s="70">
        <f t="shared" si="55"/>
        <v>7280769</v>
      </c>
    </row>
    <row r="66" spans="1:44" s="29" customFormat="1" ht="42" x14ac:dyDescent="0.35">
      <c r="A66" s="18" t="str">
        <f t="shared" si="56"/>
        <v>2.1.1.5._</v>
      </c>
      <c r="B66" s="66">
        <v>2</v>
      </c>
      <c r="C66" s="64" t="s">
        <v>102</v>
      </c>
      <c r="D66" s="65" t="s">
        <v>103</v>
      </c>
      <c r="E66" s="66" t="s">
        <v>104</v>
      </c>
      <c r="F66" s="65" t="s">
        <v>105</v>
      </c>
      <c r="G66" s="66" t="s">
        <v>115</v>
      </c>
      <c r="H66" s="65" t="s">
        <v>116</v>
      </c>
      <c r="I66" s="66" t="s">
        <v>27</v>
      </c>
      <c r="J66" s="73" t="s">
        <v>28</v>
      </c>
      <c r="K66" s="63" t="s">
        <v>16</v>
      </c>
      <c r="L66" s="84">
        <v>0</v>
      </c>
      <c r="M66" s="84">
        <v>0</v>
      </c>
      <c r="N66" s="84">
        <v>0</v>
      </c>
      <c r="O66" s="84">
        <v>0</v>
      </c>
      <c r="P66" s="84">
        <v>0</v>
      </c>
      <c r="Q66" s="99" t="str">
        <f t="shared" si="39"/>
        <v>nebija plānots</v>
      </c>
      <c r="R66" s="100">
        <f t="shared" si="40"/>
        <v>0</v>
      </c>
      <c r="S66" s="99" t="str">
        <f t="shared" si="41"/>
        <v>nebija plānots</v>
      </c>
      <c r="T66" s="102">
        <f t="shared" si="42"/>
        <v>0</v>
      </c>
      <c r="U66" s="102">
        <f t="shared" si="43"/>
        <v>0</v>
      </c>
      <c r="V66" s="99" t="str">
        <f t="shared" si="44"/>
        <v>nebija plānots</v>
      </c>
      <c r="W66" s="102">
        <f t="shared" si="45"/>
        <v>0</v>
      </c>
      <c r="X66" s="99" t="str">
        <f t="shared" si="46"/>
        <v>nebija plānots</v>
      </c>
      <c r="Y66" s="84">
        <v>0</v>
      </c>
      <c r="Z66" s="84">
        <v>0</v>
      </c>
      <c r="AA66" s="99" t="str">
        <f t="shared" si="47"/>
        <v>nebija plānots</v>
      </c>
      <c r="AB66" s="100">
        <f t="shared" si="48"/>
        <v>0</v>
      </c>
      <c r="AC66" s="99" t="str">
        <f t="shared" si="49"/>
        <v>nebija plānots</v>
      </c>
      <c r="AD66" s="102">
        <f t="shared" si="50"/>
        <v>0</v>
      </c>
      <c r="AE66" s="102">
        <f t="shared" si="51"/>
        <v>0</v>
      </c>
      <c r="AF66" s="99" t="str">
        <f t="shared" si="52"/>
        <v>nebija plānots</v>
      </c>
      <c r="AG66" s="102">
        <f t="shared" si="53"/>
        <v>0</v>
      </c>
      <c r="AH66" s="99" t="str">
        <f t="shared" si="54"/>
        <v>nebija plānots</v>
      </c>
      <c r="AI66" s="84">
        <v>0</v>
      </c>
      <c r="AJ66" s="84">
        <v>0</v>
      </c>
      <c r="AK66" s="84">
        <v>0</v>
      </c>
      <c r="AL66" s="84">
        <v>0</v>
      </c>
      <c r="AM66" s="84">
        <v>0</v>
      </c>
      <c r="AN66" s="84">
        <v>269120.46999999997</v>
      </c>
      <c r="AO66" s="84">
        <v>0</v>
      </c>
      <c r="AP66" s="84">
        <v>0</v>
      </c>
      <c r="AQ66" s="84">
        <v>0</v>
      </c>
      <c r="AR66" s="70">
        <f t="shared" si="55"/>
        <v>269120.46999999997</v>
      </c>
    </row>
    <row r="67" spans="1:44" s="29" customFormat="1" ht="31.5" x14ac:dyDescent="0.35">
      <c r="A67" s="18" t="str">
        <f t="shared" si="56"/>
        <v>2.1.1.6.1</v>
      </c>
      <c r="B67" s="66">
        <v>2</v>
      </c>
      <c r="C67" s="64" t="s">
        <v>102</v>
      </c>
      <c r="D67" s="65" t="s">
        <v>103</v>
      </c>
      <c r="E67" s="66" t="s">
        <v>104</v>
      </c>
      <c r="F67" s="65" t="s">
        <v>105</v>
      </c>
      <c r="G67" s="66" t="s">
        <v>117</v>
      </c>
      <c r="H67" s="65" t="s">
        <v>118</v>
      </c>
      <c r="I67" s="66">
        <v>1</v>
      </c>
      <c r="J67" s="72" t="s">
        <v>81</v>
      </c>
      <c r="K67" s="63" t="s">
        <v>16</v>
      </c>
      <c r="L67" s="84">
        <v>0</v>
      </c>
      <c r="M67" s="84">
        <v>0</v>
      </c>
      <c r="N67" s="84">
        <v>0</v>
      </c>
      <c r="O67" s="84">
        <v>0</v>
      </c>
      <c r="P67" s="84">
        <v>0</v>
      </c>
      <c r="Q67" s="99" t="str">
        <f t="shared" si="39"/>
        <v>nebija plānots</v>
      </c>
      <c r="R67" s="100">
        <f t="shared" si="40"/>
        <v>0</v>
      </c>
      <c r="S67" s="99" t="str">
        <f t="shared" si="41"/>
        <v>nebija plānots</v>
      </c>
      <c r="T67" s="102">
        <f t="shared" si="42"/>
        <v>0</v>
      </c>
      <c r="U67" s="102">
        <f t="shared" si="43"/>
        <v>0</v>
      </c>
      <c r="V67" s="99" t="str">
        <f t="shared" si="44"/>
        <v>nebija plānots</v>
      </c>
      <c r="W67" s="102">
        <f t="shared" si="45"/>
        <v>0</v>
      </c>
      <c r="X67" s="99" t="str">
        <f t="shared" si="46"/>
        <v>nebija plānots</v>
      </c>
      <c r="Y67" s="84">
        <v>0</v>
      </c>
      <c r="Z67" s="84">
        <v>0</v>
      </c>
      <c r="AA67" s="99" t="str">
        <f t="shared" si="47"/>
        <v>nebija plānots</v>
      </c>
      <c r="AB67" s="100">
        <f t="shared" si="48"/>
        <v>0</v>
      </c>
      <c r="AC67" s="99" t="str">
        <f t="shared" si="49"/>
        <v>nebija plānots</v>
      </c>
      <c r="AD67" s="102">
        <f t="shared" si="50"/>
        <v>0</v>
      </c>
      <c r="AE67" s="102">
        <f t="shared" si="51"/>
        <v>0</v>
      </c>
      <c r="AF67" s="99" t="str">
        <f t="shared" si="52"/>
        <v>nebija plānots</v>
      </c>
      <c r="AG67" s="102">
        <f t="shared" si="53"/>
        <v>0</v>
      </c>
      <c r="AH67" s="99" t="str">
        <f t="shared" si="54"/>
        <v>nebija plānots</v>
      </c>
      <c r="AI67" s="84">
        <v>0</v>
      </c>
      <c r="AJ67" s="84">
        <v>537468.74</v>
      </c>
      <c r="AK67" s="84">
        <v>36079.9</v>
      </c>
      <c r="AL67" s="84">
        <v>0</v>
      </c>
      <c r="AM67" s="84">
        <v>26476.7</v>
      </c>
      <c r="AN67" s="84">
        <v>134367.18</v>
      </c>
      <c r="AO67" s="84">
        <v>372402.08</v>
      </c>
      <c r="AP67" s="84">
        <v>0</v>
      </c>
      <c r="AQ67" s="84">
        <v>0</v>
      </c>
      <c r="AR67" s="70">
        <f t="shared" si="55"/>
        <v>1106794.6000000001</v>
      </c>
    </row>
    <row r="68" spans="1:44" s="29" customFormat="1" ht="31.5" x14ac:dyDescent="0.35">
      <c r="A68" s="18" t="str">
        <f t="shared" si="56"/>
        <v>2.1.1.6.2</v>
      </c>
      <c r="B68" s="66">
        <v>2</v>
      </c>
      <c r="C68" s="64" t="s">
        <v>102</v>
      </c>
      <c r="D68" s="65" t="s">
        <v>103</v>
      </c>
      <c r="E68" s="66" t="s">
        <v>104</v>
      </c>
      <c r="F68" s="65" t="s">
        <v>105</v>
      </c>
      <c r="G68" s="66" t="s">
        <v>117</v>
      </c>
      <c r="H68" s="65" t="s">
        <v>118</v>
      </c>
      <c r="I68" s="66">
        <v>2</v>
      </c>
      <c r="J68" s="72" t="s">
        <v>81</v>
      </c>
      <c r="K68" s="63" t="s">
        <v>16</v>
      </c>
      <c r="L68" s="84">
        <v>0</v>
      </c>
      <c r="M68" s="84">
        <v>0</v>
      </c>
      <c r="N68" s="84">
        <v>0</v>
      </c>
      <c r="O68" s="84">
        <v>0</v>
      </c>
      <c r="P68" s="84">
        <v>0</v>
      </c>
      <c r="Q68" s="99" t="str">
        <f t="shared" si="39"/>
        <v>nebija plānots</v>
      </c>
      <c r="R68" s="100">
        <f t="shared" si="40"/>
        <v>0</v>
      </c>
      <c r="S68" s="99" t="str">
        <f t="shared" si="41"/>
        <v>nebija plānots</v>
      </c>
      <c r="T68" s="102">
        <f t="shared" si="42"/>
        <v>0</v>
      </c>
      <c r="U68" s="102">
        <f t="shared" si="43"/>
        <v>0</v>
      </c>
      <c r="V68" s="99" t="str">
        <f t="shared" si="44"/>
        <v>nebija plānots</v>
      </c>
      <c r="W68" s="102">
        <f t="shared" si="45"/>
        <v>0</v>
      </c>
      <c r="X68" s="99" t="str">
        <f t="shared" si="46"/>
        <v>nebija plānots</v>
      </c>
      <c r="Y68" s="84">
        <v>0</v>
      </c>
      <c r="Z68" s="84">
        <v>0</v>
      </c>
      <c r="AA68" s="99" t="str">
        <f t="shared" si="47"/>
        <v>nebija plānots</v>
      </c>
      <c r="AB68" s="100">
        <f t="shared" si="48"/>
        <v>0</v>
      </c>
      <c r="AC68" s="99" t="str">
        <f t="shared" si="49"/>
        <v>nebija plānots</v>
      </c>
      <c r="AD68" s="102">
        <f t="shared" si="50"/>
        <v>0</v>
      </c>
      <c r="AE68" s="102">
        <f t="shared" si="51"/>
        <v>0</v>
      </c>
      <c r="AF68" s="99" t="str">
        <f t="shared" si="52"/>
        <v>nebija plānots</v>
      </c>
      <c r="AG68" s="102">
        <f t="shared" si="53"/>
        <v>0</v>
      </c>
      <c r="AH68" s="99" t="str">
        <f t="shared" si="54"/>
        <v>nebija plānots</v>
      </c>
      <c r="AI68" s="84">
        <v>0</v>
      </c>
      <c r="AJ68" s="84">
        <v>0</v>
      </c>
      <c r="AK68" s="84">
        <v>0</v>
      </c>
      <c r="AL68" s="84">
        <v>0</v>
      </c>
      <c r="AM68" s="84">
        <v>0</v>
      </c>
      <c r="AN68" s="84">
        <v>0</v>
      </c>
      <c r="AO68" s="84">
        <v>2000000</v>
      </c>
      <c r="AP68" s="84">
        <v>1200000</v>
      </c>
      <c r="AQ68" s="84">
        <v>0</v>
      </c>
      <c r="AR68" s="70">
        <f t="shared" si="55"/>
        <v>3200000</v>
      </c>
    </row>
    <row r="69" spans="1:44" s="29" customFormat="1" ht="31.5" x14ac:dyDescent="0.35">
      <c r="A69" s="18" t="str">
        <f t="shared" si="56"/>
        <v>2.1.1.6.3</v>
      </c>
      <c r="B69" s="66">
        <v>2</v>
      </c>
      <c r="C69" s="64" t="s">
        <v>102</v>
      </c>
      <c r="D69" s="65" t="s">
        <v>103</v>
      </c>
      <c r="E69" s="66" t="s">
        <v>104</v>
      </c>
      <c r="F69" s="65" t="s">
        <v>105</v>
      </c>
      <c r="G69" s="66" t="s">
        <v>117</v>
      </c>
      <c r="H69" s="65" t="s">
        <v>118</v>
      </c>
      <c r="I69" s="66">
        <v>3</v>
      </c>
      <c r="J69" s="72" t="s">
        <v>81</v>
      </c>
      <c r="K69" s="63" t="s">
        <v>16</v>
      </c>
      <c r="L69" s="84">
        <v>0</v>
      </c>
      <c r="M69" s="84">
        <v>0</v>
      </c>
      <c r="N69" s="84">
        <v>0</v>
      </c>
      <c r="O69" s="84">
        <v>0</v>
      </c>
      <c r="P69" s="84">
        <v>0</v>
      </c>
      <c r="Q69" s="99" t="str">
        <f t="shared" si="39"/>
        <v>nebija plānots</v>
      </c>
      <c r="R69" s="100">
        <f t="shared" si="40"/>
        <v>0</v>
      </c>
      <c r="S69" s="99" t="str">
        <f t="shared" si="41"/>
        <v>nebija plānots</v>
      </c>
      <c r="T69" s="102">
        <f t="shared" si="42"/>
        <v>0</v>
      </c>
      <c r="U69" s="102">
        <f t="shared" si="43"/>
        <v>0</v>
      </c>
      <c r="V69" s="99" t="str">
        <f t="shared" si="44"/>
        <v>nebija plānots</v>
      </c>
      <c r="W69" s="102">
        <f t="shared" si="45"/>
        <v>0</v>
      </c>
      <c r="X69" s="99" t="str">
        <f t="shared" si="46"/>
        <v>nebija plānots</v>
      </c>
      <c r="Y69" s="84">
        <v>0</v>
      </c>
      <c r="Z69" s="84">
        <v>0</v>
      </c>
      <c r="AA69" s="99" t="str">
        <f t="shared" si="47"/>
        <v>nebija plānots</v>
      </c>
      <c r="AB69" s="100">
        <f t="shared" si="48"/>
        <v>0</v>
      </c>
      <c r="AC69" s="99" t="str">
        <f t="shared" si="49"/>
        <v>nebija plānots</v>
      </c>
      <c r="AD69" s="102">
        <f t="shared" si="50"/>
        <v>0</v>
      </c>
      <c r="AE69" s="102">
        <f t="shared" si="51"/>
        <v>0</v>
      </c>
      <c r="AF69" s="99" t="str">
        <f t="shared" si="52"/>
        <v>nebija plānots</v>
      </c>
      <c r="AG69" s="102">
        <f t="shared" si="53"/>
        <v>0</v>
      </c>
      <c r="AH69" s="99" t="str">
        <f t="shared" si="54"/>
        <v>nebija plānots</v>
      </c>
      <c r="AI69" s="84">
        <v>0</v>
      </c>
      <c r="AJ69" s="84">
        <v>0</v>
      </c>
      <c r="AK69" s="84">
        <v>0</v>
      </c>
      <c r="AL69" s="84">
        <v>0</v>
      </c>
      <c r="AM69" s="84">
        <v>0</v>
      </c>
      <c r="AN69" s="84">
        <v>0</v>
      </c>
      <c r="AO69" s="84">
        <v>0</v>
      </c>
      <c r="AP69" s="84">
        <v>0</v>
      </c>
      <c r="AQ69" s="84">
        <v>0</v>
      </c>
      <c r="AR69" s="70">
        <f t="shared" si="55"/>
        <v>0</v>
      </c>
    </row>
    <row r="70" spans="1:44" s="29" customFormat="1" ht="31.5" x14ac:dyDescent="0.35">
      <c r="A70" s="18" t="str">
        <f t="shared" si="56"/>
        <v>2.1.1.7._</v>
      </c>
      <c r="B70" s="66">
        <v>2</v>
      </c>
      <c r="C70" s="64" t="s">
        <v>102</v>
      </c>
      <c r="D70" s="65" t="s">
        <v>103</v>
      </c>
      <c r="E70" s="66" t="s">
        <v>104</v>
      </c>
      <c r="F70" s="65" t="s">
        <v>105</v>
      </c>
      <c r="G70" s="66" t="s">
        <v>119</v>
      </c>
      <c r="H70" s="65" t="s">
        <v>120</v>
      </c>
      <c r="I70" s="66" t="s">
        <v>27</v>
      </c>
      <c r="J70" s="72" t="s">
        <v>51</v>
      </c>
      <c r="K70" s="63" t="s">
        <v>16</v>
      </c>
      <c r="L70" s="84">
        <v>0</v>
      </c>
      <c r="M70" s="84">
        <v>0</v>
      </c>
      <c r="N70" s="84">
        <v>0</v>
      </c>
      <c r="O70" s="84">
        <v>0</v>
      </c>
      <c r="P70" s="84">
        <v>0</v>
      </c>
      <c r="Q70" s="99" t="str">
        <f t="shared" si="39"/>
        <v>nebija plānots</v>
      </c>
      <c r="R70" s="100">
        <f t="shared" si="40"/>
        <v>0</v>
      </c>
      <c r="S70" s="99" t="str">
        <f t="shared" si="41"/>
        <v>nebija plānots</v>
      </c>
      <c r="T70" s="102">
        <f t="shared" si="42"/>
        <v>0</v>
      </c>
      <c r="U70" s="102">
        <f t="shared" si="43"/>
        <v>0</v>
      </c>
      <c r="V70" s="99" t="str">
        <f t="shared" si="44"/>
        <v>nebija plānots</v>
      </c>
      <c r="W70" s="102">
        <f t="shared" si="45"/>
        <v>0</v>
      </c>
      <c r="X70" s="99" t="str">
        <f t="shared" si="46"/>
        <v>nebija plānots</v>
      </c>
      <c r="Y70" s="84">
        <v>0</v>
      </c>
      <c r="Z70" s="84">
        <v>0</v>
      </c>
      <c r="AA70" s="99" t="str">
        <f t="shared" si="47"/>
        <v>nebija plānots</v>
      </c>
      <c r="AB70" s="100">
        <f t="shared" si="48"/>
        <v>0</v>
      </c>
      <c r="AC70" s="99" t="str">
        <f t="shared" si="49"/>
        <v>nebija plānots</v>
      </c>
      <c r="AD70" s="102">
        <f t="shared" si="50"/>
        <v>0</v>
      </c>
      <c r="AE70" s="102">
        <f t="shared" si="51"/>
        <v>0</v>
      </c>
      <c r="AF70" s="99" t="str">
        <f t="shared" si="52"/>
        <v>nebija plānots</v>
      </c>
      <c r="AG70" s="102">
        <f t="shared" si="53"/>
        <v>0</v>
      </c>
      <c r="AH70" s="99" t="str">
        <f t="shared" si="54"/>
        <v>nebija plānots</v>
      </c>
      <c r="AI70" s="84">
        <v>0</v>
      </c>
      <c r="AJ70" s="84">
        <v>0</v>
      </c>
      <c r="AK70" s="84">
        <v>0</v>
      </c>
      <c r="AL70" s="84">
        <v>0</v>
      </c>
      <c r="AM70" s="84">
        <v>934293.20000000007</v>
      </c>
      <c r="AN70" s="84">
        <v>0</v>
      </c>
      <c r="AO70" s="84">
        <v>0</v>
      </c>
      <c r="AP70" s="84">
        <v>0</v>
      </c>
      <c r="AQ70" s="84">
        <v>0</v>
      </c>
      <c r="AR70" s="70">
        <f t="shared" si="55"/>
        <v>934293.20000000007</v>
      </c>
    </row>
    <row r="71" spans="1:44" s="29" customFormat="1" ht="31.5" x14ac:dyDescent="0.35">
      <c r="A71" s="18" t="str">
        <f t="shared" si="56"/>
        <v>2.1.1.8._</v>
      </c>
      <c r="B71" s="66">
        <v>2</v>
      </c>
      <c r="C71" s="64" t="s">
        <v>102</v>
      </c>
      <c r="D71" s="65" t="s">
        <v>103</v>
      </c>
      <c r="E71" s="66" t="s">
        <v>104</v>
      </c>
      <c r="F71" s="65" t="s">
        <v>105</v>
      </c>
      <c r="G71" s="66" t="s">
        <v>121</v>
      </c>
      <c r="H71" s="65" t="s">
        <v>122</v>
      </c>
      <c r="I71" s="66" t="s">
        <v>27</v>
      </c>
      <c r="J71" s="72" t="s">
        <v>51</v>
      </c>
      <c r="K71" s="63" t="s">
        <v>16</v>
      </c>
      <c r="L71" s="84">
        <v>0</v>
      </c>
      <c r="M71" s="84">
        <v>0</v>
      </c>
      <c r="N71" s="84">
        <v>0</v>
      </c>
      <c r="O71" s="84">
        <v>0</v>
      </c>
      <c r="P71" s="84">
        <v>0</v>
      </c>
      <c r="Q71" s="99" t="str">
        <f t="shared" si="39"/>
        <v>nebija plānots</v>
      </c>
      <c r="R71" s="100">
        <f t="shared" si="40"/>
        <v>0</v>
      </c>
      <c r="S71" s="99" t="str">
        <f t="shared" si="41"/>
        <v>nebija plānots</v>
      </c>
      <c r="T71" s="102">
        <f t="shared" si="42"/>
        <v>0</v>
      </c>
      <c r="U71" s="102">
        <f t="shared" si="43"/>
        <v>0</v>
      </c>
      <c r="V71" s="99" t="str">
        <f t="shared" si="44"/>
        <v>nebija plānots</v>
      </c>
      <c r="W71" s="102">
        <f t="shared" si="45"/>
        <v>0</v>
      </c>
      <c r="X71" s="99" t="str">
        <f t="shared" si="46"/>
        <v>nebija plānots</v>
      </c>
      <c r="Y71" s="84">
        <v>0</v>
      </c>
      <c r="Z71" s="84">
        <v>0</v>
      </c>
      <c r="AA71" s="99" t="str">
        <f t="shared" si="47"/>
        <v>nebija plānots</v>
      </c>
      <c r="AB71" s="100">
        <f t="shared" si="48"/>
        <v>0</v>
      </c>
      <c r="AC71" s="99" t="str">
        <f t="shared" si="49"/>
        <v>nebija plānots</v>
      </c>
      <c r="AD71" s="102">
        <f t="shared" si="50"/>
        <v>0</v>
      </c>
      <c r="AE71" s="102">
        <f t="shared" si="51"/>
        <v>0</v>
      </c>
      <c r="AF71" s="99" t="str">
        <f t="shared" si="52"/>
        <v>nebija plānots</v>
      </c>
      <c r="AG71" s="102">
        <f t="shared" si="53"/>
        <v>0</v>
      </c>
      <c r="AH71" s="99" t="str">
        <f t="shared" si="54"/>
        <v>nebija plānots</v>
      </c>
      <c r="AI71" s="84">
        <v>0</v>
      </c>
      <c r="AJ71" s="84">
        <v>0</v>
      </c>
      <c r="AK71" s="84">
        <v>0</v>
      </c>
      <c r="AL71" s="84">
        <v>0</v>
      </c>
      <c r="AM71" s="84">
        <v>0</v>
      </c>
      <c r="AN71" s="84">
        <v>0</v>
      </c>
      <c r="AO71" s="84">
        <v>0</v>
      </c>
      <c r="AP71" s="84">
        <v>0</v>
      </c>
      <c r="AQ71" s="84">
        <v>0</v>
      </c>
      <c r="AR71" s="70">
        <f t="shared" si="55"/>
        <v>0</v>
      </c>
    </row>
    <row r="72" spans="1:44" s="29" customFormat="1" ht="31.5" x14ac:dyDescent="0.35">
      <c r="A72" s="18" t="str">
        <f t="shared" si="56"/>
        <v>2.1.2.0.1</v>
      </c>
      <c r="B72" s="63">
        <v>2</v>
      </c>
      <c r="C72" s="74" t="s">
        <v>102</v>
      </c>
      <c r="D72" s="65" t="s">
        <v>103</v>
      </c>
      <c r="E72" s="63" t="s">
        <v>123</v>
      </c>
      <c r="F72" s="65" t="s">
        <v>124</v>
      </c>
      <c r="G72" s="66" t="s">
        <v>125</v>
      </c>
      <c r="H72" s="66" t="s">
        <v>124</v>
      </c>
      <c r="I72" s="66">
        <v>1</v>
      </c>
      <c r="J72" s="72" t="s">
        <v>112</v>
      </c>
      <c r="K72" s="63" t="s">
        <v>17</v>
      </c>
      <c r="L72" s="84">
        <v>0</v>
      </c>
      <c r="M72" s="84">
        <v>0</v>
      </c>
      <c r="N72" s="84">
        <v>0</v>
      </c>
      <c r="O72" s="84">
        <v>0</v>
      </c>
      <c r="P72" s="84">
        <v>0</v>
      </c>
      <c r="Q72" s="99" t="str">
        <f t="shared" si="39"/>
        <v>nebija plānots</v>
      </c>
      <c r="R72" s="100">
        <f t="shared" si="40"/>
        <v>0</v>
      </c>
      <c r="S72" s="99" t="str">
        <f t="shared" si="41"/>
        <v>nebija plānots</v>
      </c>
      <c r="T72" s="102">
        <f t="shared" si="42"/>
        <v>0</v>
      </c>
      <c r="U72" s="102">
        <f t="shared" si="43"/>
        <v>0</v>
      </c>
      <c r="V72" s="99" t="str">
        <f t="shared" si="44"/>
        <v>nebija plānots</v>
      </c>
      <c r="W72" s="102">
        <f t="shared" si="45"/>
        <v>0</v>
      </c>
      <c r="X72" s="99" t="str">
        <f t="shared" si="46"/>
        <v>nebija plānots</v>
      </c>
      <c r="Y72" s="84">
        <v>0</v>
      </c>
      <c r="Z72" s="84">
        <v>5473858.0499999998</v>
      </c>
      <c r="AA72" s="99" t="str">
        <f t="shared" si="47"/>
        <v>nebija plānots</v>
      </c>
      <c r="AB72" s="100">
        <f t="shared" si="48"/>
        <v>5473858.0499999998</v>
      </c>
      <c r="AC72" s="99" t="str">
        <f t="shared" si="49"/>
        <v>nebija plānots</v>
      </c>
      <c r="AD72" s="102">
        <f t="shared" si="50"/>
        <v>0</v>
      </c>
      <c r="AE72" s="102">
        <f t="shared" si="51"/>
        <v>5473858.0499999998</v>
      </c>
      <c r="AF72" s="99" t="str">
        <f t="shared" si="52"/>
        <v>nebija plānots</v>
      </c>
      <c r="AG72" s="102">
        <f t="shared" si="53"/>
        <v>5473858.0499999998</v>
      </c>
      <c r="AH72" s="99" t="str">
        <f t="shared" si="54"/>
        <v>nebija plānots</v>
      </c>
      <c r="AI72" s="84">
        <v>5473858</v>
      </c>
      <c r="AJ72" s="84">
        <v>0</v>
      </c>
      <c r="AK72" s="84">
        <v>0</v>
      </c>
      <c r="AL72" s="84">
        <v>0</v>
      </c>
      <c r="AM72" s="84">
        <v>0</v>
      </c>
      <c r="AN72" s="84">
        <v>0</v>
      </c>
      <c r="AO72" s="84">
        <v>0</v>
      </c>
      <c r="AP72" s="84">
        <v>0</v>
      </c>
      <c r="AQ72" s="84">
        <v>0</v>
      </c>
      <c r="AR72" s="70">
        <f t="shared" si="55"/>
        <v>5473858</v>
      </c>
    </row>
    <row r="73" spans="1:44" s="29" customFormat="1" ht="31.5" x14ac:dyDescent="0.35">
      <c r="A73" s="18" t="str">
        <f t="shared" si="56"/>
        <v>2.1.2.0.2</v>
      </c>
      <c r="B73" s="63">
        <v>2</v>
      </c>
      <c r="C73" s="74" t="s">
        <v>102</v>
      </c>
      <c r="D73" s="65" t="s">
        <v>103</v>
      </c>
      <c r="E73" s="63" t="s">
        <v>123</v>
      </c>
      <c r="F73" s="65" t="s">
        <v>124</v>
      </c>
      <c r="G73" s="66" t="s">
        <v>125</v>
      </c>
      <c r="H73" s="66" t="s">
        <v>124</v>
      </c>
      <c r="I73" s="66">
        <v>2</v>
      </c>
      <c r="J73" s="72" t="s">
        <v>112</v>
      </c>
      <c r="K73" s="63" t="s">
        <v>17</v>
      </c>
      <c r="L73" s="84">
        <v>0</v>
      </c>
      <c r="M73" s="84">
        <v>0</v>
      </c>
      <c r="N73" s="84">
        <v>0</v>
      </c>
      <c r="O73" s="84">
        <v>0</v>
      </c>
      <c r="P73" s="84">
        <v>0</v>
      </c>
      <c r="Q73" s="99" t="str">
        <f t="shared" si="39"/>
        <v>nebija plānots</v>
      </c>
      <c r="R73" s="100">
        <f t="shared" si="40"/>
        <v>0</v>
      </c>
      <c r="S73" s="99" t="str">
        <f t="shared" si="41"/>
        <v>nebija plānots</v>
      </c>
      <c r="T73" s="102">
        <f t="shared" si="42"/>
        <v>0</v>
      </c>
      <c r="U73" s="102">
        <f t="shared" si="43"/>
        <v>0</v>
      </c>
      <c r="V73" s="99" t="str">
        <f t="shared" si="44"/>
        <v>nebija plānots</v>
      </c>
      <c r="W73" s="102">
        <f t="shared" si="45"/>
        <v>0</v>
      </c>
      <c r="X73" s="99" t="str">
        <f t="shared" si="46"/>
        <v>nebija plānots</v>
      </c>
      <c r="Y73" s="84">
        <v>0</v>
      </c>
      <c r="Z73" s="84">
        <v>0</v>
      </c>
      <c r="AA73" s="99" t="str">
        <f t="shared" si="47"/>
        <v>nebija plānots</v>
      </c>
      <c r="AB73" s="100">
        <f t="shared" si="48"/>
        <v>0</v>
      </c>
      <c r="AC73" s="99" t="str">
        <f t="shared" si="49"/>
        <v>nebija plānots</v>
      </c>
      <c r="AD73" s="102">
        <f t="shared" si="50"/>
        <v>0</v>
      </c>
      <c r="AE73" s="102">
        <f t="shared" si="51"/>
        <v>0</v>
      </c>
      <c r="AF73" s="99" t="str">
        <f t="shared" si="52"/>
        <v>nebija plānots</v>
      </c>
      <c r="AG73" s="102">
        <f t="shared" si="53"/>
        <v>0</v>
      </c>
      <c r="AH73" s="99" t="str">
        <f t="shared" si="54"/>
        <v>nebija plānots</v>
      </c>
      <c r="AI73" s="84">
        <v>0</v>
      </c>
      <c r="AJ73" s="84">
        <v>0</v>
      </c>
      <c r="AK73" s="84">
        <v>0</v>
      </c>
      <c r="AL73" s="84">
        <v>0</v>
      </c>
      <c r="AM73" s="84">
        <v>0</v>
      </c>
      <c r="AN73" s="84">
        <v>0</v>
      </c>
      <c r="AO73" s="84">
        <v>0</v>
      </c>
      <c r="AP73" s="84">
        <v>0</v>
      </c>
      <c r="AQ73" s="84">
        <v>0</v>
      </c>
      <c r="AR73" s="70">
        <f t="shared" si="55"/>
        <v>0</v>
      </c>
    </row>
    <row r="74" spans="1:44" s="29" customFormat="1" ht="31.5" x14ac:dyDescent="0.35">
      <c r="A74" s="18" t="str">
        <f t="shared" si="56"/>
        <v>2.1.3.1.1</v>
      </c>
      <c r="B74" s="63">
        <v>2</v>
      </c>
      <c r="C74" s="74" t="s">
        <v>102</v>
      </c>
      <c r="D74" s="65" t="s">
        <v>103</v>
      </c>
      <c r="E74" s="63" t="s">
        <v>126</v>
      </c>
      <c r="F74" s="65" t="s">
        <v>127</v>
      </c>
      <c r="G74" s="66" t="s">
        <v>128</v>
      </c>
      <c r="H74" s="65" t="s">
        <v>129</v>
      </c>
      <c r="I74" s="66">
        <v>1</v>
      </c>
      <c r="J74" s="72" t="s">
        <v>81</v>
      </c>
      <c r="K74" s="63" t="s">
        <v>16</v>
      </c>
      <c r="L74" s="84">
        <v>0</v>
      </c>
      <c r="M74" s="84">
        <v>0</v>
      </c>
      <c r="N74" s="84">
        <v>0</v>
      </c>
      <c r="O74" s="84">
        <v>0</v>
      </c>
      <c r="P74" s="84">
        <v>0</v>
      </c>
      <c r="Q74" s="99" t="str">
        <f t="shared" si="39"/>
        <v>nebija plānots</v>
      </c>
      <c r="R74" s="100">
        <f t="shared" si="40"/>
        <v>0</v>
      </c>
      <c r="S74" s="99" t="str">
        <f t="shared" si="41"/>
        <v>nebija plānots</v>
      </c>
      <c r="T74" s="102">
        <f t="shared" si="42"/>
        <v>0</v>
      </c>
      <c r="U74" s="102">
        <f t="shared" si="43"/>
        <v>0</v>
      </c>
      <c r="V74" s="99" t="str">
        <f t="shared" si="44"/>
        <v>nebija plānots</v>
      </c>
      <c r="W74" s="102">
        <f t="shared" si="45"/>
        <v>0</v>
      </c>
      <c r="X74" s="99" t="str">
        <f t="shared" si="46"/>
        <v>nebija plānots</v>
      </c>
      <c r="Y74" s="84">
        <v>0</v>
      </c>
      <c r="Z74" s="84">
        <v>0</v>
      </c>
      <c r="AA74" s="99" t="str">
        <f t="shared" si="47"/>
        <v>nebija plānots</v>
      </c>
      <c r="AB74" s="100">
        <f t="shared" si="48"/>
        <v>0</v>
      </c>
      <c r="AC74" s="99" t="str">
        <f t="shared" si="49"/>
        <v>nebija plānots</v>
      </c>
      <c r="AD74" s="102">
        <f t="shared" si="50"/>
        <v>0</v>
      </c>
      <c r="AE74" s="102">
        <f t="shared" si="51"/>
        <v>0</v>
      </c>
      <c r="AF74" s="99" t="str">
        <f t="shared" si="52"/>
        <v>nebija plānots</v>
      </c>
      <c r="AG74" s="102">
        <f t="shared" si="53"/>
        <v>0</v>
      </c>
      <c r="AH74" s="99" t="str">
        <f t="shared" si="54"/>
        <v>nebija plānots</v>
      </c>
      <c r="AI74" s="84">
        <v>0</v>
      </c>
      <c r="AJ74" s="84">
        <v>0</v>
      </c>
      <c r="AK74" s="84">
        <v>0</v>
      </c>
      <c r="AL74" s="84">
        <v>0</v>
      </c>
      <c r="AM74" s="84">
        <v>2640210.5984499999</v>
      </c>
      <c r="AN74" s="84">
        <v>0</v>
      </c>
      <c r="AO74" s="84">
        <v>0</v>
      </c>
      <c r="AP74" s="84">
        <v>3799327.45</v>
      </c>
      <c r="AQ74" s="84">
        <v>0</v>
      </c>
      <c r="AR74" s="70">
        <f t="shared" si="55"/>
        <v>6439538.0484500006</v>
      </c>
    </row>
    <row r="75" spans="1:44" s="29" customFormat="1" ht="31.5" x14ac:dyDescent="0.35">
      <c r="A75" s="18" t="str">
        <f t="shared" si="56"/>
        <v>2.1.3.1.2</v>
      </c>
      <c r="B75" s="63">
        <v>2</v>
      </c>
      <c r="C75" s="74" t="s">
        <v>102</v>
      </c>
      <c r="D75" s="65" t="s">
        <v>103</v>
      </c>
      <c r="E75" s="63" t="s">
        <v>126</v>
      </c>
      <c r="F75" s="65" t="s">
        <v>127</v>
      </c>
      <c r="G75" s="66" t="s">
        <v>128</v>
      </c>
      <c r="H75" s="65" t="s">
        <v>129</v>
      </c>
      <c r="I75" s="66">
        <v>2</v>
      </c>
      <c r="J75" s="72" t="s">
        <v>81</v>
      </c>
      <c r="K75" s="63" t="s">
        <v>16</v>
      </c>
      <c r="L75" s="84">
        <v>0</v>
      </c>
      <c r="M75" s="84">
        <v>0</v>
      </c>
      <c r="N75" s="84">
        <v>0</v>
      </c>
      <c r="O75" s="84">
        <v>0</v>
      </c>
      <c r="P75" s="84">
        <v>0</v>
      </c>
      <c r="Q75" s="99" t="str">
        <f t="shared" si="39"/>
        <v>nebija plānots</v>
      </c>
      <c r="R75" s="100">
        <f t="shared" si="40"/>
        <v>0</v>
      </c>
      <c r="S75" s="99" t="str">
        <f t="shared" si="41"/>
        <v>nebija plānots</v>
      </c>
      <c r="T75" s="102">
        <f t="shared" si="42"/>
        <v>0</v>
      </c>
      <c r="U75" s="102">
        <f t="shared" si="43"/>
        <v>0</v>
      </c>
      <c r="V75" s="99" t="str">
        <f t="shared" si="44"/>
        <v>nebija plānots</v>
      </c>
      <c r="W75" s="102">
        <f t="shared" si="45"/>
        <v>0</v>
      </c>
      <c r="X75" s="99" t="str">
        <f t="shared" si="46"/>
        <v>nebija plānots</v>
      </c>
      <c r="Y75" s="84">
        <v>0</v>
      </c>
      <c r="Z75" s="84">
        <v>0</v>
      </c>
      <c r="AA75" s="99" t="str">
        <f t="shared" si="47"/>
        <v>nebija plānots</v>
      </c>
      <c r="AB75" s="100">
        <f t="shared" si="48"/>
        <v>0</v>
      </c>
      <c r="AC75" s="99" t="str">
        <f t="shared" si="49"/>
        <v>nebija plānots</v>
      </c>
      <c r="AD75" s="102">
        <f t="shared" si="50"/>
        <v>0</v>
      </c>
      <c r="AE75" s="102">
        <f t="shared" si="51"/>
        <v>0</v>
      </c>
      <c r="AF75" s="99" t="str">
        <f t="shared" si="52"/>
        <v>nebija plānots</v>
      </c>
      <c r="AG75" s="102">
        <f t="shared" si="53"/>
        <v>0</v>
      </c>
      <c r="AH75" s="99" t="str">
        <f t="shared" si="54"/>
        <v>nebija plānots</v>
      </c>
      <c r="AI75" s="84">
        <v>0</v>
      </c>
      <c r="AJ75" s="84">
        <v>0</v>
      </c>
      <c r="AK75" s="84">
        <v>0</v>
      </c>
      <c r="AL75" s="84">
        <v>0</v>
      </c>
      <c r="AM75" s="84">
        <v>0</v>
      </c>
      <c r="AN75" s="84">
        <v>0</v>
      </c>
      <c r="AO75" s="84">
        <v>0</v>
      </c>
      <c r="AP75" s="84">
        <v>0</v>
      </c>
      <c r="AQ75" s="84">
        <v>0</v>
      </c>
      <c r="AR75" s="70">
        <f t="shared" si="55"/>
        <v>0</v>
      </c>
    </row>
    <row r="76" spans="1:44" s="29" customFormat="1" ht="31.5" x14ac:dyDescent="0.35">
      <c r="A76" s="18" t="str">
        <f t="shared" si="56"/>
        <v>2.1.3.2.1</v>
      </c>
      <c r="B76" s="63">
        <v>2</v>
      </c>
      <c r="C76" s="74" t="s">
        <v>102</v>
      </c>
      <c r="D76" s="65" t="s">
        <v>103</v>
      </c>
      <c r="E76" s="63" t="s">
        <v>126</v>
      </c>
      <c r="F76" s="65" t="s">
        <v>127</v>
      </c>
      <c r="G76" s="66" t="s">
        <v>130</v>
      </c>
      <c r="H76" s="65" t="s">
        <v>131</v>
      </c>
      <c r="I76" s="66">
        <v>1</v>
      </c>
      <c r="J76" s="68" t="s">
        <v>81</v>
      </c>
      <c r="K76" s="63" t="s">
        <v>16</v>
      </c>
      <c r="L76" s="84">
        <v>265045.21999999997</v>
      </c>
      <c r="M76" s="84">
        <v>11213582.629999999</v>
      </c>
      <c r="N76" s="84">
        <v>1256016.28</v>
      </c>
      <c r="O76" s="84">
        <v>0</v>
      </c>
      <c r="P76" s="84">
        <v>0</v>
      </c>
      <c r="Q76" s="99" t="str">
        <f t="shared" si="39"/>
        <v>nebija plānots</v>
      </c>
      <c r="R76" s="100">
        <f t="shared" si="40"/>
        <v>0</v>
      </c>
      <c r="S76" s="99" t="str">
        <f t="shared" si="41"/>
        <v>nebija plānots</v>
      </c>
      <c r="T76" s="102">
        <f t="shared" si="42"/>
        <v>1256016.28</v>
      </c>
      <c r="U76" s="102">
        <f t="shared" si="43"/>
        <v>1256016.28</v>
      </c>
      <c r="V76" s="99">
        <f t="shared" si="44"/>
        <v>1</v>
      </c>
      <c r="W76" s="102">
        <f t="shared" si="45"/>
        <v>0</v>
      </c>
      <c r="X76" s="99">
        <f t="shared" si="46"/>
        <v>0</v>
      </c>
      <c r="Y76" s="84">
        <v>0</v>
      </c>
      <c r="Z76" s="84">
        <v>0</v>
      </c>
      <c r="AA76" s="99" t="str">
        <f t="shared" si="47"/>
        <v>nebija plānots</v>
      </c>
      <c r="AB76" s="100">
        <f t="shared" si="48"/>
        <v>0</v>
      </c>
      <c r="AC76" s="99" t="str">
        <f t="shared" si="49"/>
        <v>nebija plānots</v>
      </c>
      <c r="AD76" s="102">
        <f t="shared" si="50"/>
        <v>1256016.28</v>
      </c>
      <c r="AE76" s="102">
        <f t="shared" si="51"/>
        <v>1256016.28</v>
      </c>
      <c r="AF76" s="99">
        <f t="shared" si="52"/>
        <v>1</v>
      </c>
      <c r="AG76" s="102">
        <f t="shared" si="53"/>
        <v>0</v>
      </c>
      <c r="AH76" s="99">
        <f t="shared" si="54"/>
        <v>0</v>
      </c>
      <c r="AI76" s="84">
        <v>0</v>
      </c>
      <c r="AJ76" s="84">
        <v>0</v>
      </c>
      <c r="AK76" s="84">
        <v>0</v>
      </c>
      <c r="AL76" s="84">
        <v>0</v>
      </c>
      <c r="AM76" s="84">
        <v>163344.20000000001</v>
      </c>
      <c r="AN76" s="84">
        <v>0</v>
      </c>
      <c r="AO76" s="84">
        <v>0</v>
      </c>
      <c r="AP76" s="84">
        <v>0</v>
      </c>
      <c r="AQ76" s="84">
        <v>0</v>
      </c>
      <c r="AR76" s="70">
        <f t="shared" si="55"/>
        <v>1419360.48</v>
      </c>
    </row>
    <row r="77" spans="1:44" s="29" customFormat="1" ht="31.5" x14ac:dyDescent="0.35">
      <c r="A77" s="18" t="str">
        <f t="shared" si="56"/>
        <v>2.1.3.2.2</v>
      </c>
      <c r="B77" s="63">
        <v>2</v>
      </c>
      <c r="C77" s="74" t="s">
        <v>102</v>
      </c>
      <c r="D77" s="65" t="s">
        <v>103</v>
      </c>
      <c r="E77" s="63" t="s">
        <v>126</v>
      </c>
      <c r="F77" s="65" t="s">
        <v>127</v>
      </c>
      <c r="G77" s="66" t="s">
        <v>130</v>
      </c>
      <c r="H77" s="65" t="s">
        <v>131</v>
      </c>
      <c r="I77" s="66">
        <v>2</v>
      </c>
      <c r="J77" s="68" t="s">
        <v>81</v>
      </c>
      <c r="K77" s="63" t="s">
        <v>16</v>
      </c>
      <c r="L77" s="84">
        <v>0</v>
      </c>
      <c r="M77" s="84">
        <v>0</v>
      </c>
      <c r="N77" s="84">
        <v>0</v>
      </c>
      <c r="O77" s="84">
        <v>0</v>
      </c>
      <c r="P77" s="84">
        <v>0</v>
      </c>
      <c r="Q77" s="99" t="str">
        <f t="shared" si="39"/>
        <v>nebija plānots</v>
      </c>
      <c r="R77" s="100">
        <f t="shared" si="40"/>
        <v>0</v>
      </c>
      <c r="S77" s="99" t="str">
        <f t="shared" si="41"/>
        <v>nebija plānots</v>
      </c>
      <c r="T77" s="102">
        <f t="shared" si="42"/>
        <v>0</v>
      </c>
      <c r="U77" s="102">
        <f t="shared" si="43"/>
        <v>0</v>
      </c>
      <c r="V77" s="99" t="str">
        <f t="shared" si="44"/>
        <v>nebija plānots</v>
      </c>
      <c r="W77" s="102">
        <f t="shared" si="45"/>
        <v>0</v>
      </c>
      <c r="X77" s="99" t="str">
        <f t="shared" si="46"/>
        <v>nebija plānots</v>
      </c>
      <c r="Y77" s="84">
        <v>0</v>
      </c>
      <c r="Z77" s="84">
        <v>0</v>
      </c>
      <c r="AA77" s="99" t="str">
        <f t="shared" si="47"/>
        <v>nebija plānots</v>
      </c>
      <c r="AB77" s="100">
        <f t="shared" si="48"/>
        <v>0</v>
      </c>
      <c r="AC77" s="99" t="str">
        <f t="shared" si="49"/>
        <v>nebija plānots</v>
      </c>
      <c r="AD77" s="102">
        <f t="shared" si="50"/>
        <v>0</v>
      </c>
      <c r="AE77" s="102">
        <f t="shared" si="51"/>
        <v>0</v>
      </c>
      <c r="AF77" s="99" t="str">
        <f t="shared" si="52"/>
        <v>nebija plānots</v>
      </c>
      <c r="AG77" s="102">
        <f t="shared" si="53"/>
        <v>0</v>
      </c>
      <c r="AH77" s="99" t="str">
        <f t="shared" si="54"/>
        <v>nebija plānots</v>
      </c>
      <c r="AI77" s="84">
        <v>0</v>
      </c>
      <c r="AJ77" s="84">
        <v>0</v>
      </c>
      <c r="AK77" s="84">
        <v>1919970</v>
      </c>
      <c r="AL77" s="84">
        <v>0</v>
      </c>
      <c r="AM77" s="84">
        <v>0</v>
      </c>
      <c r="AN77" s="84">
        <v>1000000</v>
      </c>
      <c r="AO77" s="84">
        <v>0</v>
      </c>
      <c r="AP77" s="84">
        <v>5500000</v>
      </c>
      <c r="AQ77" s="84">
        <v>0</v>
      </c>
      <c r="AR77" s="70">
        <f t="shared" si="55"/>
        <v>8419970</v>
      </c>
    </row>
    <row r="78" spans="1:44" s="29" customFormat="1" ht="31.5" x14ac:dyDescent="0.35">
      <c r="A78" s="18" t="str">
        <f t="shared" si="56"/>
        <v>2.1.3.3.1</v>
      </c>
      <c r="B78" s="63">
        <v>2</v>
      </c>
      <c r="C78" s="74" t="s">
        <v>102</v>
      </c>
      <c r="D78" s="65" t="s">
        <v>103</v>
      </c>
      <c r="E78" s="63" t="s">
        <v>126</v>
      </c>
      <c r="F78" s="65" t="s">
        <v>127</v>
      </c>
      <c r="G78" s="66" t="s">
        <v>132</v>
      </c>
      <c r="H78" s="65" t="s">
        <v>133</v>
      </c>
      <c r="I78" s="66">
        <v>1</v>
      </c>
      <c r="J78" s="68" t="s">
        <v>134</v>
      </c>
      <c r="K78" s="63" t="s">
        <v>16</v>
      </c>
      <c r="L78" s="84">
        <v>0</v>
      </c>
      <c r="M78" s="84">
        <v>0</v>
      </c>
      <c r="N78" s="84">
        <v>0</v>
      </c>
      <c r="O78" s="84">
        <v>0</v>
      </c>
      <c r="P78" s="84">
        <v>0</v>
      </c>
      <c r="Q78" s="99" t="str">
        <f t="shared" si="39"/>
        <v>nebija plānots</v>
      </c>
      <c r="R78" s="100">
        <f t="shared" si="40"/>
        <v>0</v>
      </c>
      <c r="S78" s="99" t="str">
        <f t="shared" si="41"/>
        <v>nebija plānots</v>
      </c>
      <c r="T78" s="102">
        <f t="shared" si="42"/>
        <v>0</v>
      </c>
      <c r="U78" s="102">
        <f t="shared" si="43"/>
        <v>0</v>
      </c>
      <c r="V78" s="99" t="str">
        <f t="shared" si="44"/>
        <v>nebija plānots</v>
      </c>
      <c r="W78" s="102">
        <f t="shared" si="45"/>
        <v>0</v>
      </c>
      <c r="X78" s="99" t="str">
        <f t="shared" si="46"/>
        <v>nebija plānots</v>
      </c>
      <c r="Y78" s="84">
        <v>0</v>
      </c>
      <c r="Z78" s="84">
        <v>1381001.79</v>
      </c>
      <c r="AA78" s="99" t="str">
        <f t="shared" si="47"/>
        <v>nebija plānots</v>
      </c>
      <c r="AB78" s="100">
        <f t="shared" si="48"/>
        <v>1381001.79</v>
      </c>
      <c r="AC78" s="99" t="str">
        <f t="shared" si="49"/>
        <v>nebija plānots</v>
      </c>
      <c r="AD78" s="102">
        <f t="shared" si="50"/>
        <v>0</v>
      </c>
      <c r="AE78" s="102">
        <f t="shared" si="51"/>
        <v>1381001.79</v>
      </c>
      <c r="AF78" s="99" t="str">
        <f t="shared" si="52"/>
        <v>nebija plānots</v>
      </c>
      <c r="AG78" s="102">
        <f t="shared" si="53"/>
        <v>1381001.79</v>
      </c>
      <c r="AH78" s="99" t="str">
        <f t="shared" si="54"/>
        <v>nebija plānots</v>
      </c>
      <c r="AI78" s="84">
        <v>1381002</v>
      </c>
      <c r="AJ78" s="84">
        <v>0</v>
      </c>
      <c r="AK78" s="84">
        <v>0</v>
      </c>
      <c r="AL78" s="84">
        <v>0</v>
      </c>
      <c r="AM78" s="84">
        <v>0</v>
      </c>
      <c r="AN78" s="84">
        <v>0</v>
      </c>
      <c r="AO78" s="84">
        <v>1537427</v>
      </c>
      <c r="AP78" s="84">
        <v>0</v>
      </c>
      <c r="AQ78" s="84">
        <v>0</v>
      </c>
      <c r="AR78" s="70">
        <f t="shared" si="55"/>
        <v>2918429</v>
      </c>
    </row>
    <row r="79" spans="1:44" s="96" customFormat="1" ht="42" x14ac:dyDescent="0.35">
      <c r="A79" s="90" t="str">
        <f t="shared" si="56"/>
        <v>2.1.3.3.2[2]</v>
      </c>
      <c r="B79" s="91">
        <v>2</v>
      </c>
      <c r="C79" s="92" t="s">
        <v>102</v>
      </c>
      <c r="D79" s="93" t="s">
        <v>103</v>
      </c>
      <c r="E79" s="91" t="s">
        <v>126</v>
      </c>
      <c r="F79" s="93" t="s">
        <v>127</v>
      </c>
      <c r="G79" s="93" t="s">
        <v>132</v>
      </c>
      <c r="H79" s="93" t="s">
        <v>133</v>
      </c>
      <c r="I79" s="93" t="s">
        <v>507</v>
      </c>
      <c r="J79" s="94" t="s">
        <v>134</v>
      </c>
      <c r="K79" s="91" t="s">
        <v>505</v>
      </c>
      <c r="L79" s="95">
        <v>0</v>
      </c>
      <c r="M79" s="95">
        <v>0</v>
      </c>
      <c r="N79" s="95">
        <v>0</v>
      </c>
      <c r="O79" s="95">
        <v>0</v>
      </c>
      <c r="P79" s="84">
        <v>0</v>
      </c>
      <c r="Q79" s="99" t="str">
        <f t="shared" si="39"/>
        <v>nebija plānots</v>
      </c>
      <c r="R79" s="100">
        <f t="shared" si="40"/>
        <v>0</v>
      </c>
      <c r="S79" s="99" t="str">
        <f t="shared" si="41"/>
        <v>nebija plānots</v>
      </c>
      <c r="T79" s="102">
        <f t="shared" si="42"/>
        <v>0</v>
      </c>
      <c r="U79" s="102">
        <f t="shared" si="43"/>
        <v>0</v>
      </c>
      <c r="V79" s="99" t="str">
        <f t="shared" si="44"/>
        <v>nebija plānots</v>
      </c>
      <c r="W79" s="102">
        <f t="shared" si="45"/>
        <v>0</v>
      </c>
      <c r="X79" s="99" t="str">
        <f t="shared" si="46"/>
        <v>nebija plānots</v>
      </c>
      <c r="Y79" s="95">
        <v>0</v>
      </c>
      <c r="Z79" s="84">
        <v>0</v>
      </c>
      <c r="AA79" s="99" t="str">
        <f t="shared" si="47"/>
        <v>nebija plānots</v>
      </c>
      <c r="AB79" s="100">
        <f t="shared" si="48"/>
        <v>0</v>
      </c>
      <c r="AC79" s="99" t="str">
        <f t="shared" si="49"/>
        <v>nebija plānots</v>
      </c>
      <c r="AD79" s="102">
        <f t="shared" si="50"/>
        <v>0</v>
      </c>
      <c r="AE79" s="102">
        <f t="shared" si="51"/>
        <v>0</v>
      </c>
      <c r="AF79" s="99" t="str">
        <f t="shared" si="52"/>
        <v>nebija plānots</v>
      </c>
      <c r="AG79" s="102">
        <f t="shared" si="53"/>
        <v>0</v>
      </c>
      <c r="AH79" s="99" t="str">
        <f t="shared" si="54"/>
        <v>nebija plānots</v>
      </c>
      <c r="AI79" s="95">
        <v>0</v>
      </c>
      <c r="AJ79" s="95">
        <v>0</v>
      </c>
      <c r="AK79" s="95">
        <v>0</v>
      </c>
      <c r="AL79" s="95">
        <v>0</v>
      </c>
      <c r="AM79" s="95">
        <v>0</v>
      </c>
      <c r="AN79" s="95">
        <v>0</v>
      </c>
      <c r="AO79" s="95">
        <v>0</v>
      </c>
      <c r="AP79" s="95">
        <v>0</v>
      </c>
      <c r="AQ79" s="95">
        <v>0</v>
      </c>
      <c r="AR79" s="70">
        <f t="shared" si="55"/>
        <v>0</v>
      </c>
    </row>
    <row r="80" spans="1:44" s="29" customFormat="1" ht="31.5" x14ac:dyDescent="0.35">
      <c r="A80" s="18" t="str">
        <f t="shared" si="56"/>
        <v>2.1.3.3.3</v>
      </c>
      <c r="B80" s="63">
        <v>2</v>
      </c>
      <c r="C80" s="74" t="s">
        <v>102</v>
      </c>
      <c r="D80" s="65" t="s">
        <v>103</v>
      </c>
      <c r="E80" s="63" t="s">
        <v>126</v>
      </c>
      <c r="F80" s="65" t="s">
        <v>127</v>
      </c>
      <c r="G80" s="66" t="s">
        <v>132</v>
      </c>
      <c r="H80" s="65" t="s">
        <v>133</v>
      </c>
      <c r="I80" s="66">
        <v>3</v>
      </c>
      <c r="J80" s="68" t="s">
        <v>134</v>
      </c>
      <c r="K80" s="63" t="s">
        <v>16</v>
      </c>
      <c r="L80" s="84">
        <v>0</v>
      </c>
      <c r="M80" s="84">
        <v>0</v>
      </c>
      <c r="N80" s="84">
        <v>0</v>
      </c>
      <c r="O80" s="84">
        <v>0</v>
      </c>
      <c r="P80" s="84">
        <v>0</v>
      </c>
      <c r="Q80" s="99" t="str">
        <f t="shared" si="39"/>
        <v>nebija plānots</v>
      </c>
      <c r="R80" s="100">
        <f t="shared" si="40"/>
        <v>0</v>
      </c>
      <c r="S80" s="99" t="str">
        <f t="shared" si="41"/>
        <v>nebija plānots</v>
      </c>
      <c r="T80" s="102">
        <f t="shared" si="42"/>
        <v>0</v>
      </c>
      <c r="U80" s="102">
        <f t="shared" si="43"/>
        <v>0</v>
      </c>
      <c r="V80" s="99" t="str">
        <f t="shared" si="44"/>
        <v>nebija plānots</v>
      </c>
      <c r="W80" s="102">
        <f t="shared" si="45"/>
        <v>0</v>
      </c>
      <c r="X80" s="99" t="str">
        <f t="shared" si="46"/>
        <v>nebija plānots</v>
      </c>
      <c r="Y80" s="84">
        <v>0</v>
      </c>
      <c r="Z80" s="84">
        <v>0</v>
      </c>
      <c r="AA80" s="99" t="str">
        <f t="shared" si="47"/>
        <v>nebija plānots</v>
      </c>
      <c r="AB80" s="100">
        <f t="shared" si="48"/>
        <v>0</v>
      </c>
      <c r="AC80" s="99" t="str">
        <f t="shared" si="49"/>
        <v>nebija plānots</v>
      </c>
      <c r="AD80" s="102">
        <f t="shared" si="50"/>
        <v>0</v>
      </c>
      <c r="AE80" s="102">
        <f t="shared" si="51"/>
        <v>0</v>
      </c>
      <c r="AF80" s="99" t="str">
        <f t="shared" si="52"/>
        <v>nebija plānots</v>
      </c>
      <c r="AG80" s="102">
        <f t="shared" si="53"/>
        <v>0</v>
      </c>
      <c r="AH80" s="99" t="str">
        <f t="shared" si="54"/>
        <v>nebija plānots</v>
      </c>
      <c r="AI80" s="84">
        <v>0</v>
      </c>
      <c r="AJ80" s="84">
        <v>0</v>
      </c>
      <c r="AK80" s="84">
        <v>0</v>
      </c>
      <c r="AL80" s="84">
        <v>0</v>
      </c>
      <c r="AM80" s="84">
        <v>0</v>
      </c>
      <c r="AN80" s="84">
        <v>0</v>
      </c>
      <c r="AO80" s="84">
        <v>0</v>
      </c>
      <c r="AP80" s="84">
        <v>0</v>
      </c>
      <c r="AQ80" s="84">
        <v>0</v>
      </c>
      <c r="AR80" s="70">
        <f t="shared" si="55"/>
        <v>0</v>
      </c>
    </row>
    <row r="81" spans="1:44" s="29" customFormat="1" ht="31.5" x14ac:dyDescent="0.35">
      <c r="A81" s="18" t="str">
        <f t="shared" si="56"/>
        <v>2.1.3.3.4</v>
      </c>
      <c r="B81" s="63">
        <v>2</v>
      </c>
      <c r="C81" s="74" t="s">
        <v>102</v>
      </c>
      <c r="D81" s="65" t="s">
        <v>103</v>
      </c>
      <c r="E81" s="63" t="s">
        <v>126</v>
      </c>
      <c r="F81" s="65" t="s">
        <v>127</v>
      </c>
      <c r="G81" s="66" t="s">
        <v>132</v>
      </c>
      <c r="H81" s="65" t="s">
        <v>133</v>
      </c>
      <c r="I81" s="66">
        <v>4</v>
      </c>
      <c r="J81" s="68" t="s">
        <v>134</v>
      </c>
      <c r="K81" s="63" t="s">
        <v>16</v>
      </c>
      <c r="L81" s="84">
        <v>0</v>
      </c>
      <c r="M81" s="84">
        <v>0</v>
      </c>
      <c r="N81" s="84">
        <v>0</v>
      </c>
      <c r="O81" s="84">
        <v>0</v>
      </c>
      <c r="P81" s="84">
        <v>0</v>
      </c>
      <c r="Q81" s="99" t="str">
        <f t="shared" si="39"/>
        <v>nebija plānots</v>
      </c>
      <c r="R81" s="100">
        <f t="shared" si="40"/>
        <v>0</v>
      </c>
      <c r="S81" s="99" t="str">
        <f t="shared" si="41"/>
        <v>nebija plānots</v>
      </c>
      <c r="T81" s="102">
        <f t="shared" si="42"/>
        <v>0</v>
      </c>
      <c r="U81" s="102">
        <f t="shared" si="43"/>
        <v>0</v>
      </c>
      <c r="V81" s="99" t="str">
        <f t="shared" si="44"/>
        <v>nebija plānots</v>
      </c>
      <c r="W81" s="102">
        <f t="shared" si="45"/>
        <v>0</v>
      </c>
      <c r="X81" s="99" t="str">
        <f t="shared" si="46"/>
        <v>nebija plānots</v>
      </c>
      <c r="Y81" s="84">
        <v>0</v>
      </c>
      <c r="Z81" s="84">
        <v>0</v>
      </c>
      <c r="AA81" s="99" t="str">
        <f t="shared" si="47"/>
        <v>nebija plānots</v>
      </c>
      <c r="AB81" s="100">
        <f t="shared" si="48"/>
        <v>0</v>
      </c>
      <c r="AC81" s="99" t="str">
        <f t="shared" si="49"/>
        <v>nebija plānots</v>
      </c>
      <c r="AD81" s="102">
        <f t="shared" si="50"/>
        <v>0</v>
      </c>
      <c r="AE81" s="102">
        <f t="shared" si="51"/>
        <v>0</v>
      </c>
      <c r="AF81" s="99" t="str">
        <f t="shared" si="52"/>
        <v>nebija plānots</v>
      </c>
      <c r="AG81" s="102">
        <f t="shared" si="53"/>
        <v>0</v>
      </c>
      <c r="AH81" s="99" t="str">
        <f t="shared" si="54"/>
        <v>nebija plānots</v>
      </c>
      <c r="AI81" s="84">
        <v>0</v>
      </c>
      <c r="AJ81" s="84">
        <v>0</v>
      </c>
      <c r="AK81" s="84">
        <v>0</v>
      </c>
      <c r="AL81" s="84">
        <v>0</v>
      </c>
      <c r="AM81" s="84">
        <v>0</v>
      </c>
      <c r="AN81" s="84">
        <v>0</v>
      </c>
      <c r="AO81" s="84">
        <v>1538483.7549248056</v>
      </c>
      <c r="AP81" s="84">
        <v>0</v>
      </c>
      <c r="AQ81" s="84">
        <v>0</v>
      </c>
      <c r="AR81" s="70">
        <f t="shared" si="55"/>
        <v>1538483.7549248056</v>
      </c>
    </row>
    <row r="82" spans="1:44" s="96" customFormat="1" ht="42" x14ac:dyDescent="0.35">
      <c r="A82" s="90" t="str">
        <f t="shared" si="56"/>
        <v>2.1.3.3.4[2]</v>
      </c>
      <c r="B82" s="91">
        <v>2</v>
      </c>
      <c r="C82" s="92" t="s">
        <v>102</v>
      </c>
      <c r="D82" s="93" t="s">
        <v>103</v>
      </c>
      <c r="E82" s="91" t="s">
        <v>126</v>
      </c>
      <c r="F82" s="93" t="s">
        <v>127</v>
      </c>
      <c r="G82" s="93" t="s">
        <v>132</v>
      </c>
      <c r="H82" s="93" t="s">
        <v>133</v>
      </c>
      <c r="I82" s="93" t="s">
        <v>506</v>
      </c>
      <c r="J82" s="94" t="s">
        <v>134</v>
      </c>
      <c r="K82" s="91" t="s">
        <v>505</v>
      </c>
      <c r="L82" s="95">
        <v>0</v>
      </c>
      <c r="M82" s="95">
        <v>0</v>
      </c>
      <c r="N82" s="95">
        <v>0</v>
      </c>
      <c r="O82" s="95">
        <v>0</v>
      </c>
      <c r="P82" s="84">
        <v>0</v>
      </c>
      <c r="Q82" s="99" t="str">
        <f t="shared" si="39"/>
        <v>nebija plānots</v>
      </c>
      <c r="R82" s="100">
        <f t="shared" si="40"/>
        <v>0</v>
      </c>
      <c r="S82" s="99" t="str">
        <f t="shared" si="41"/>
        <v>nebija plānots</v>
      </c>
      <c r="T82" s="102">
        <f t="shared" si="42"/>
        <v>0</v>
      </c>
      <c r="U82" s="102">
        <f t="shared" si="43"/>
        <v>0</v>
      </c>
      <c r="V82" s="99" t="str">
        <f t="shared" si="44"/>
        <v>nebija plānots</v>
      </c>
      <c r="W82" s="102">
        <f t="shared" si="45"/>
        <v>0</v>
      </c>
      <c r="X82" s="99" t="str">
        <f t="shared" si="46"/>
        <v>nebija plānots</v>
      </c>
      <c r="Y82" s="95">
        <v>0</v>
      </c>
      <c r="Z82" s="84">
        <v>0</v>
      </c>
      <c r="AA82" s="99" t="str">
        <f t="shared" si="47"/>
        <v>nebija plānots</v>
      </c>
      <c r="AB82" s="100">
        <f t="shared" si="48"/>
        <v>0</v>
      </c>
      <c r="AC82" s="99" t="str">
        <f t="shared" si="49"/>
        <v>nebija plānots</v>
      </c>
      <c r="AD82" s="102">
        <f t="shared" si="50"/>
        <v>0</v>
      </c>
      <c r="AE82" s="102">
        <f t="shared" si="51"/>
        <v>0</v>
      </c>
      <c r="AF82" s="99" t="str">
        <f t="shared" si="52"/>
        <v>nebija plānots</v>
      </c>
      <c r="AG82" s="102">
        <f t="shared" si="53"/>
        <v>0</v>
      </c>
      <c r="AH82" s="99" t="str">
        <f t="shared" si="54"/>
        <v>nebija plānots</v>
      </c>
      <c r="AI82" s="95">
        <v>0</v>
      </c>
      <c r="AJ82" s="95">
        <v>0</v>
      </c>
      <c r="AK82" s="95">
        <v>0</v>
      </c>
      <c r="AL82" s="95">
        <v>0</v>
      </c>
      <c r="AM82" s="95">
        <v>0</v>
      </c>
      <c r="AN82" s="95">
        <v>0</v>
      </c>
      <c r="AO82" s="95">
        <v>0</v>
      </c>
      <c r="AP82" s="95">
        <v>0</v>
      </c>
      <c r="AQ82" s="95">
        <v>0</v>
      </c>
      <c r="AR82" s="70">
        <f t="shared" si="55"/>
        <v>0</v>
      </c>
    </row>
    <row r="83" spans="1:44" s="29" customFormat="1" ht="31.5" x14ac:dyDescent="0.35">
      <c r="A83" s="18" t="str">
        <f t="shared" si="56"/>
        <v>2.1.3.3.5</v>
      </c>
      <c r="B83" s="63">
        <v>2</v>
      </c>
      <c r="C83" s="74" t="s">
        <v>102</v>
      </c>
      <c r="D83" s="65" t="s">
        <v>103</v>
      </c>
      <c r="E83" s="63" t="s">
        <v>126</v>
      </c>
      <c r="F83" s="65" t="s">
        <v>127</v>
      </c>
      <c r="G83" s="66" t="s">
        <v>132</v>
      </c>
      <c r="H83" s="65" t="s">
        <v>133</v>
      </c>
      <c r="I83" s="66">
        <v>5</v>
      </c>
      <c r="J83" s="68" t="s">
        <v>134</v>
      </c>
      <c r="K83" s="63" t="s">
        <v>16</v>
      </c>
      <c r="L83" s="84">
        <v>0</v>
      </c>
      <c r="M83" s="84">
        <v>0</v>
      </c>
      <c r="N83" s="84">
        <v>0</v>
      </c>
      <c r="O83" s="84">
        <v>0</v>
      </c>
      <c r="P83" s="84">
        <v>0</v>
      </c>
      <c r="Q83" s="99" t="str">
        <f t="shared" si="39"/>
        <v>nebija plānots</v>
      </c>
      <c r="R83" s="100">
        <f t="shared" si="40"/>
        <v>0</v>
      </c>
      <c r="S83" s="99" t="str">
        <f t="shared" si="41"/>
        <v>nebija plānots</v>
      </c>
      <c r="T83" s="102">
        <f t="shared" si="42"/>
        <v>0</v>
      </c>
      <c r="U83" s="102">
        <f t="shared" si="43"/>
        <v>0</v>
      </c>
      <c r="V83" s="99" t="str">
        <f t="shared" si="44"/>
        <v>nebija plānots</v>
      </c>
      <c r="W83" s="102">
        <f t="shared" si="45"/>
        <v>0</v>
      </c>
      <c r="X83" s="99" t="str">
        <f t="shared" si="46"/>
        <v>nebija plānots</v>
      </c>
      <c r="Y83" s="84">
        <v>0</v>
      </c>
      <c r="Z83" s="84">
        <v>0</v>
      </c>
      <c r="AA83" s="99" t="str">
        <f t="shared" si="47"/>
        <v>nebija plānots</v>
      </c>
      <c r="AB83" s="100">
        <f t="shared" si="48"/>
        <v>0</v>
      </c>
      <c r="AC83" s="99" t="str">
        <f t="shared" si="49"/>
        <v>nebija plānots</v>
      </c>
      <c r="AD83" s="102">
        <f t="shared" si="50"/>
        <v>0</v>
      </c>
      <c r="AE83" s="102">
        <f t="shared" si="51"/>
        <v>0</v>
      </c>
      <c r="AF83" s="99" t="str">
        <f t="shared" si="52"/>
        <v>nebija plānots</v>
      </c>
      <c r="AG83" s="102">
        <f t="shared" si="53"/>
        <v>0</v>
      </c>
      <c r="AH83" s="99" t="str">
        <f t="shared" si="54"/>
        <v>nebija plānots</v>
      </c>
      <c r="AI83" s="84">
        <v>0</v>
      </c>
      <c r="AJ83" s="84">
        <v>0</v>
      </c>
      <c r="AK83" s="84">
        <v>0</v>
      </c>
      <c r="AL83" s="84">
        <v>0</v>
      </c>
      <c r="AM83" s="84">
        <v>0</v>
      </c>
      <c r="AN83" s="84">
        <v>0</v>
      </c>
      <c r="AO83" s="84">
        <v>0</v>
      </c>
      <c r="AP83" s="84">
        <v>0</v>
      </c>
      <c r="AQ83" s="84">
        <v>0</v>
      </c>
      <c r="AR83" s="70">
        <f t="shared" si="55"/>
        <v>0</v>
      </c>
    </row>
    <row r="84" spans="1:44" s="29" customFormat="1" ht="31.5" x14ac:dyDescent="0.35">
      <c r="A84" s="18" t="str">
        <f t="shared" si="56"/>
        <v>2.1.4.0._</v>
      </c>
      <c r="B84" s="66">
        <v>2</v>
      </c>
      <c r="C84" s="64" t="s">
        <v>102</v>
      </c>
      <c r="D84" s="65" t="s">
        <v>103</v>
      </c>
      <c r="E84" s="66" t="s">
        <v>135</v>
      </c>
      <c r="F84" s="65" t="s">
        <v>136</v>
      </c>
      <c r="G84" s="66" t="s">
        <v>137</v>
      </c>
      <c r="H84" s="65" t="s">
        <v>15</v>
      </c>
      <c r="I84" s="66" t="s">
        <v>27</v>
      </c>
      <c r="J84" s="72" t="s">
        <v>112</v>
      </c>
      <c r="K84" s="63" t="s">
        <v>17</v>
      </c>
      <c r="L84" s="84">
        <v>0</v>
      </c>
      <c r="M84" s="84">
        <v>0</v>
      </c>
      <c r="N84" s="84">
        <v>0</v>
      </c>
      <c r="O84" s="84">
        <v>0</v>
      </c>
      <c r="P84" s="84">
        <v>0</v>
      </c>
      <c r="Q84" s="99" t="str">
        <f t="shared" si="39"/>
        <v>nebija plānots</v>
      </c>
      <c r="R84" s="100">
        <f t="shared" si="40"/>
        <v>0</v>
      </c>
      <c r="S84" s="99" t="str">
        <f t="shared" si="41"/>
        <v>nebija plānots</v>
      </c>
      <c r="T84" s="102">
        <f t="shared" si="42"/>
        <v>0</v>
      </c>
      <c r="U84" s="102">
        <f t="shared" si="43"/>
        <v>0</v>
      </c>
      <c r="V84" s="99" t="str">
        <f t="shared" si="44"/>
        <v>nebija plānots</v>
      </c>
      <c r="W84" s="102">
        <f t="shared" si="45"/>
        <v>0</v>
      </c>
      <c r="X84" s="99" t="str">
        <f t="shared" si="46"/>
        <v>nebija plānots</v>
      </c>
      <c r="Y84" s="84">
        <v>0</v>
      </c>
      <c r="Z84" s="84">
        <v>0</v>
      </c>
      <c r="AA84" s="99" t="str">
        <f t="shared" si="47"/>
        <v>nebija plānots</v>
      </c>
      <c r="AB84" s="100">
        <f t="shared" si="48"/>
        <v>0</v>
      </c>
      <c r="AC84" s="99" t="str">
        <f t="shared" si="49"/>
        <v>nebija plānots</v>
      </c>
      <c r="AD84" s="102">
        <f t="shared" si="50"/>
        <v>0</v>
      </c>
      <c r="AE84" s="102">
        <f t="shared" si="51"/>
        <v>0</v>
      </c>
      <c r="AF84" s="99" t="str">
        <f t="shared" si="52"/>
        <v>nebija plānots</v>
      </c>
      <c r="AG84" s="102">
        <f t="shared" si="53"/>
        <v>0</v>
      </c>
      <c r="AH84" s="99" t="str">
        <f t="shared" si="54"/>
        <v>nebija plānots</v>
      </c>
      <c r="AI84" s="84">
        <v>0</v>
      </c>
      <c r="AJ84" s="84">
        <v>0</v>
      </c>
      <c r="AK84" s="84">
        <v>0</v>
      </c>
      <c r="AL84" s="84">
        <v>0</v>
      </c>
      <c r="AM84" s="84">
        <v>0</v>
      </c>
      <c r="AN84" s="84">
        <v>0</v>
      </c>
      <c r="AO84" s="84">
        <v>0</v>
      </c>
      <c r="AP84" s="84">
        <v>0</v>
      </c>
      <c r="AQ84" s="84">
        <v>0</v>
      </c>
      <c r="AR84" s="70">
        <f t="shared" si="55"/>
        <v>0</v>
      </c>
    </row>
    <row r="85" spans="1:44" s="29" customFormat="1" ht="31.5" x14ac:dyDescent="0.35">
      <c r="A85" s="18" t="str">
        <f t="shared" si="56"/>
        <v>2.2.1.1.1</v>
      </c>
      <c r="B85" s="63">
        <v>2</v>
      </c>
      <c r="C85" s="74" t="s">
        <v>138</v>
      </c>
      <c r="D85" s="65" t="s">
        <v>139</v>
      </c>
      <c r="E85" s="63" t="s">
        <v>140</v>
      </c>
      <c r="F85" s="65" t="s">
        <v>141</v>
      </c>
      <c r="G85" s="66" t="s">
        <v>142</v>
      </c>
      <c r="H85" s="65" t="s">
        <v>143</v>
      </c>
      <c r="I85" s="66">
        <v>1</v>
      </c>
      <c r="J85" s="72" t="s">
        <v>81</v>
      </c>
      <c r="K85" s="63" t="s">
        <v>16</v>
      </c>
      <c r="L85" s="84">
        <v>0</v>
      </c>
      <c r="M85" s="84">
        <v>0</v>
      </c>
      <c r="N85" s="84">
        <v>0</v>
      </c>
      <c r="O85" s="84">
        <v>0</v>
      </c>
      <c r="P85" s="84">
        <v>0</v>
      </c>
      <c r="Q85" s="99" t="str">
        <f t="shared" si="39"/>
        <v>nebija plānots</v>
      </c>
      <c r="R85" s="100">
        <f t="shared" si="40"/>
        <v>0</v>
      </c>
      <c r="S85" s="99" t="str">
        <f t="shared" si="41"/>
        <v>nebija plānots</v>
      </c>
      <c r="T85" s="102">
        <f t="shared" si="42"/>
        <v>0</v>
      </c>
      <c r="U85" s="102">
        <f t="shared" si="43"/>
        <v>0</v>
      </c>
      <c r="V85" s="99" t="str">
        <f t="shared" si="44"/>
        <v>nebija plānots</v>
      </c>
      <c r="W85" s="102">
        <f t="shared" si="45"/>
        <v>0</v>
      </c>
      <c r="X85" s="99" t="str">
        <f t="shared" si="46"/>
        <v>nebija plānots</v>
      </c>
      <c r="Y85" s="84">
        <v>0</v>
      </c>
      <c r="Z85" s="84">
        <v>0</v>
      </c>
      <c r="AA85" s="99" t="str">
        <f t="shared" si="47"/>
        <v>nebija plānots</v>
      </c>
      <c r="AB85" s="100">
        <f t="shared" si="48"/>
        <v>0</v>
      </c>
      <c r="AC85" s="99" t="str">
        <f t="shared" si="49"/>
        <v>nebija plānots</v>
      </c>
      <c r="AD85" s="102">
        <f t="shared" si="50"/>
        <v>0</v>
      </c>
      <c r="AE85" s="102">
        <f t="shared" si="51"/>
        <v>0</v>
      </c>
      <c r="AF85" s="99" t="str">
        <f t="shared" si="52"/>
        <v>nebija plānots</v>
      </c>
      <c r="AG85" s="102">
        <f t="shared" si="53"/>
        <v>0</v>
      </c>
      <c r="AH85" s="99" t="str">
        <f t="shared" si="54"/>
        <v>nebija plānots</v>
      </c>
      <c r="AI85" s="84">
        <v>0</v>
      </c>
      <c r="AJ85" s="84">
        <v>0</v>
      </c>
      <c r="AK85" s="84">
        <v>1261530</v>
      </c>
      <c r="AL85" s="84">
        <v>0</v>
      </c>
      <c r="AM85" s="84">
        <v>0</v>
      </c>
      <c r="AN85" s="84">
        <v>0</v>
      </c>
      <c r="AO85" s="84">
        <v>5000000</v>
      </c>
      <c r="AP85" s="84">
        <v>0</v>
      </c>
      <c r="AQ85" s="84">
        <v>0</v>
      </c>
      <c r="AR85" s="70">
        <f t="shared" si="55"/>
        <v>6261530</v>
      </c>
    </row>
    <row r="86" spans="1:44" s="29" customFormat="1" ht="31.5" x14ac:dyDescent="0.35">
      <c r="A86" s="18" t="str">
        <f t="shared" si="56"/>
        <v>2.2.1.1.2</v>
      </c>
      <c r="B86" s="63">
        <v>2</v>
      </c>
      <c r="C86" s="74" t="s">
        <v>138</v>
      </c>
      <c r="D86" s="65" t="s">
        <v>139</v>
      </c>
      <c r="E86" s="63" t="s">
        <v>140</v>
      </c>
      <c r="F86" s="65" t="s">
        <v>141</v>
      </c>
      <c r="G86" s="66" t="s">
        <v>142</v>
      </c>
      <c r="H86" s="65" t="s">
        <v>143</v>
      </c>
      <c r="I86" s="66">
        <v>2</v>
      </c>
      <c r="J86" s="72" t="s">
        <v>81</v>
      </c>
      <c r="K86" s="63" t="s">
        <v>16</v>
      </c>
      <c r="L86" s="84">
        <v>0</v>
      </c>
      <c r="M86" s="84">
        <v>0</v>
      </c>
      <c r="N86" s="84">
        <v>0</v>
      </c>
      <c r="O86" s="84">
        <v>0</v>
      </c>
      <c r="P86" s="84">
        <v>0</v>
      </c>
      <c r="Q86" s="99" t="str">
        <f t="shared" si="39"/>
        <v>nebija plānots</v>
      </c>
      <c r="R86" s="100">
        <f t="shared" si="40"/>
        <v>0</v>
      </c>
      <c r="S86" s="99" t="str">
        <f t="shared" si="41"/>
        <v>nebija plānots</v>
      </c>
      <c r="T86" s="102">
        <f t="shared" si="42"/>
        <v>0</v>
      </c>
      <c r="U86" s="102">
        <f t="shared" si="43"/>
        <v>0</v>
      </c>
      <c r="V86" s="99" t="str">
        <f t="shared" si="44"/>
        <v>nebija plānots</v>
      </c>
      <c r="W86" s="102">
        <f t="shared" si="45"/>
        <v>0</v>
      </c>
      <c r="X86" s="99" t="str">
        <f t="shared" si="46"/>
        <v>nebija plānots</v>
      </c>
      <c r="Y86" s="84">
        <v>0</v>
      </c>
      <c r="Z86" s="84">
        <v>0</v>
      </c>
      <c r="AA86" s="99" t="str">
        <f t="shared" si="47"/>
        <v>nebija plānots</v>
      </c>
      <c r="AB86" s="100">
        <f t="shared" si="48"/>
        <v>0</v>
      </c>
      <c r="AC86" s="99" t="str">
        <f t="shared" si="49"/>
        <v>nebija plānots</v>
      </c>
      <c r="AD86" s="102">
        <f t="shared" si="50"/>
        <v>0</v>
      </c>
      <c r="AE86" s="102">
        <f t="shared" si="51"/>
        <v>0</v>
      </c>
      <c r="AF86" s="99" t="str">
        <f t="shared" si="52"/>
        <v>nebija plānots</v>
      </c>
      <c r="AG86" s="102">
        <f t="shared" si="53"/>
        <v>0</v>
      </c>
      <c r="AH86" s="99" t="str">
        <f t="shared" si="54"/>
        <v>nebija plānots</v>
      </c>
      <c r="AI86" s="84">
        <v>0</v>
      </c>
      <c r="AJ86" s="84">
        <v>0</v>
      </c>
      <c r="AK86" s="84">
        <v>0</v>
      </c>
      <c r="AL86" s="84">
        <v>0</v>
      </c>
      <c r="AM86" s="84">
        <v>0</v>
      </c>
      <c r="AN86" s="84">
        <v>0</v>
      </c>
      <c r="AO86" s="84">
        <v>0</v>
      </c>
      <c r="AP86" s="84">
        <v>0</v>
      </c>
      <c r="AQ86" s="84">
        <v>0</v>
      </c>
      <c r="AR86" s="70">
        <f t="shared" si="55"/>
        <v>0</v>
      </c>
    </row>
    <row r="87" spans="1:44" s="29" customFormat="1" ht="21" x14ac:dyDescent="0.35">
      <c r="A87" s="18" t="str">
        <f t="shared" si="56"/>
        <v>2.2.2.1.1</v>
      </c>
      <c r="B87" s="63">
        <v>2</v>
      </c>
      <c r="C87" s="74" t="s">
        <v>138</v>
      </c>
      <c r="D87" s="65" t="s">
        <v>139</v>
      </c>
      <c r="E87" s="63" t="s">
        <v>144</v>
      </c>
      <c r="F87" s="65" t="s">
        <v>145</v>
      </c>
      <c r="G87" s="77" t="s">
        <v>146</v>
      </c>
      <c r="H87" s="78" t="s">
        <v>147</v>
      </c>
      <c r="I87" s="66">
        <v>1</v>
      </c>
      <c r="J87" s="68" t="s">
        <v>81</v>
      </c>
      <c r="K87" s="63" t="s">
        <v>17</v>
      </c>
      <c r="L87" s="84">
        <v>0</v>
      </c>
      <c r="M87" s="84">
        <v>0</v>
      </c>
      <c r="N87" s="84">
        <v>357082.5</v>
      </c>
      <c r="O87" s="84">
        <v>769165</v>
      </c>
      <c r="P87" s="84">
        <v>769165</v>
      </c>
      <c r="Q87" s="99">
        <f t="shared" si="39"/>
        <v>1</v>
      </c>
      <c r="R87" s="100">
        <f t="shared" si="40"/>
        <v>0</v>
      </c>
      <c r="S87" s="99">
        <f t="shared" si="41"/>
        <v>0</v>
      </c>
      <c r="T87" s="102">
        <f t="shared" si="42"/>
        <v>1126247.5</v>
      </c>
      <c r="U87" s="102">
        <f t="shared" si="43"/>
        <v>1126247.5</v>
      </c>
      <c r="V87" s="99">
        <f t="shared" si="44"/>
        <v>1</v>
      </c>
      <c r="W87" s="102">
        <f t="shared" si="45"/>
        <v>0</v>
      </c>
      <c r="X87" s="99">
        <f t="shared" si="46"/>
        <v>0</v>
      </c>
      <c r="Y87" s="84">
        <v>0</v>
      </c>
      <c r="Z87" s="84">
        <v>531502.47</v>
      </c>
      <c r="AA87" s="99" t="str">
        <f t="shared" si="47"/>
        <v>nebija plānots</v>
      </c>
      <c r="AB87" s="100">
        <f t="shared" si="48"/>
        <v>531502.47</v>
      </c>
      <c r="AC87" s="99" t="str">
        <f t="shared" si="49"/>
        <v>nebija plānots</v>
      </c>
      <c r="AD87" s="102">
        <f t="shared" si="50"/>
        <v>1126247.5</v>
      </c>
      <c r="AE87" s="102">
        <f t="shared" si="51"/>
        <v>1657749.97</v>
      </c>
      <c r="AF87" s="99">
        <f t="shared" si="52"/>
        <v>1.4719233294635503</v>
      </c>
      <c r="AG87" s="102">
        <f t="shared" si="53"/>
        <v>531502.47</v>
      </c>
      <c r="AH87" s="99">
        <f t="shared" si="54"/>
        <v>0.47192332946355037</v>
      </c>
      <c r="AI87" s="84">
        <v>277314.98</v>
      </c>
      <c r="AJ87" s="84">
        <v>397445.59</v>
      </c>
      <c r="AK87" s="84">
        <v>1032053.6449</v>
      </c>
      <c r="AL87" s="84">
        <v>224216.24</v>
      </c>
      <c r="AM87" s="84">
        <v>274184.40999999997</v>
      </c>
      <c r="AN87" s="84">
        <v>922843.63936666655</v>
      </c>
      <c r="AO87" s="84">
        <v>887662.89936666656</v>
      </c>
      <c r="AP87" s="84">
        <v>875000.57936666661</v>
      </c>
      <c r="AQ87" s="84">
        <v>133733</v>
      </c>
      <c r="AR87" s="70">
        <f t="shared" si="55"/>
        <v>6150702.483</v>
      </c>
    </row>
    <row r="88" spans="1:44" s="29" customFormat="1" ht="21" x14ac:dyDescent="0.35">
      <c r="A88" s="18" t="str">
        <f t="shared" si="56"/>
        <v>2.2.2.1.2</v>
      </c>
      <c r="B88" s="63">
        <v>2</v>
      </c>
      <c r="C88" s="74" t="s">
        <v>138</v>
      </c>
      <c r="D88" s="65" t="s">
        <v>139</v>
      </c>
      <c r="E88" s="63" t="s">
        <v>144</v>
      </c>
      <c r="F88" s="65" t="s">
        <v>145</v>
      </c>
      <c r="G88" s="77" t="s">
        <v>146</v>
      </c>
      <c r="H88" s="78" t="s">
        <v>147</v>
      </c>
      <c r="I88" s="66">
        <v>2</v>
      </c>
      <c r="J88" s="68" t="s">
        <v>81</v>
      </c>
      <c r="K88" s="63" t="s">
        <v>17</v>
      </c>
      <c r="L88" s="84">
        <v>0</v>
      </c>
      <c r="M88" s="84">
        <v>0</v>
      </c>
      <c r="N88" s="84">
        <v>0</v>
      </c>
      <c r="O88" s="84">
        <v>0</v>
      </c>
      <c r="P88" s="84">
        <v>0</v>
      </c>
      <c r="Q88" s="99" t="str">
        <f t="shared" si="39"/>
        <v>nebija plānots</v>
      </c>
      <c r="R88" s="100">
        <f t="shared" si="40"/>
        <v>0</v>
      </c>
      <c r="S88" s="99" t="str">
        <f t="shared" si="41"/>
        <v>nebija plānots</v>
      </c>
      <c r="T88" s="102">
        <f t="shared" si="42"/>
        <v>0</v>
      </c>
      <c r="U88" s="102">
        <f t="shared" si="43"/>
        <v>0</v>
      </c>
      <c r="V88" s="99" t="str">
        <f t="shared" si="44"/>
        <v>nebija plānots</v>
      </c>
      <c r="W88" s="102">
        <f t="shared" si="45"/>
        <v>0</v>
      </c>
      <c r="X88" s="99" t="str">
        <f t="shared" si="46"/>
        <v>nebija plānots</v>
      </c>
      <c r="Y88" s="84">
        <v>0</v>
      </c>
      <c r="Z88" s="84">
        <v>0</v>
      </c>
      <c r="AA88" s="99" t="str">
        <f t="shared" si="47"/>
        <v>nebija plānots</v>
      </c>
      <c r="AB88" s="100">
        <f t="shared" si="48"/>
        <v>0</v>
      </c>
      <c r="AC88" s="99" t="str">
        <f t="shared" si="49"/>
        <v>nebija plānots</v>
      </c>
      <c r="AD88" s="102">
        <f t="shared" si="50"/>
        <v>0</v>
      </c>
      <c r="AE88" s="102">
        <f t="shared" si="51"/>
        <v>0</v>
      </c>
      <c r="AF88" s="99" t="str">
        <f t="shared" si="52"/>
        <v>nebija plānots</v>
      </c>
      <c r="AG88" s="102">
        <f t="shared" si="53"/>
        <v>0</v>
      </c>
      <c r="AH88" s="99" t="str">
        <f t="shared" si="54"/>
        <v>nebija plānots</v>
      </c>
      <c r="AI88" s="84">
        <v>0</v>
      </c>
      <c r="AJ88" s="84">
        <v>0</v>
      </c>
      <c r="AK88" s="84">
        <v>0</v>
      </c>
      <c r="AL88" s="84">
        <v>0</v>
      </c>
      <c r="AM88" s="84">
        <v>0</v>
      </c>
      <c r="AN88" s="84">
        <v>0</v>
      </c>
      <c r="AO88" s="84">
        <v>0</v>
      </c>
      <c r="AP88" s="84">
        <v>5000000</v>
      </c>
      <c r="AQ88" s="84">
        <v>0</v>
      </c>
      <c r="AR88" s="70">
        <f t="shared" si="55"/>
        <v>5000000</v>
      </c>
    </row>
    <row r="89" spans="1:44" s="29" customFormat="1" ht="21" x14ac:dyDescent="0.35">
      <c r="A89" s="18" t="str">
        <f t="shared" si="56"/>
        <v>2.2.2.1.3</v>
      </c>
      <c r="B89" s="63">
        <v>2</v>
      </c>
      <c r="C89" s="74" t="s">
        <v>138</v>
      </c>
      <c r="D89" s="65" t="s">
        <v>139</v>
      </c>
      <c r="E89" s="63" t="s">
        <v>144</v>
      </c>
      <c r="F89" s="65" t="s">
        <v>145</v>
      </c>
      <c r="G89" s="77" t="s">
        <v>146</v>
      </c>
      <c r="H89" s="78" t="s">
        <v>147</v>
      </c>
      <c r="I89" s="66">
        <v>3</v>
      </c>
      <c r="J89" s="68" t="s">
        <v>81</v>
      </c>
      <c r="K89" s="63" t="s">
        <v>17</v>
      </c>
      <c r="L89" s="84">
        <v>0</v>
      </c>
      <c r="M89" s="84">
        <v>0</v>
      </c>
      <c r="N89" s="84">
        <v>0</v>
      </c>
      <c r="O89" s="84">
        <v>0</v>
      </c>
      <c r="P89" s="84">
        <v>0</v>
      </c>
      <c r="Q89" s="99" t="str">
        <f t="shared" si="39"/>
        <v>nebija plānots</v>
      </c>
      <c r="R89" s="100">
        <f t="shared" si="40"/>
        <v>0</v>
      </c>
      <c r="S89" s="99" t="str">
        <f t="shared" si="41"/>
        <v>nebija plānots</v>
      </c>
      <c r="T89" s="102">
        <f t="shared" si="42"/>
        <v>0</v>
      </c>
      <c r="U89" s="102">
        <f t="shared" si="43"/>
        <v>0</v>
      </c>
      <c r="V89" s="99" t="str">
        <f t="shared" si="44"/>
        <v>nebija plānots</v>
      </c>
      <c r="W89" s="102">
        <f t="shared" si="45"/>
        <v>0</v>
      </c>
      <c r="X89" s="99" t="str">
        <f t="shared" si="46"/>
        <v>nebija plānots</v>
      </c>
      <c r="Y89" s="84">
        <v>0</v>
      </c>
      <c r="Z89" s="84">
        <v>0</v>
      </c>
      <c r="AA89" s="99" t="str">
        <f t="shared" si="47"/>
        <v>nebija plānots</v>
      </c>
      <c r="AB89" s="100">
        <f t="shared" si="48"/>
        <v>0</v>
      </c>
      <c r="AC89" s="99" t="str">
        <f t="shared" si="49"/>
        <v>nebija plānots</v>
      </c>
      <c r="AD89" s="102">
        <f t="shared" si="50"/>
        <v>0</v>
      </c>
      <c r="AE89" s="102">
        <f t="shared" si="51"/>
        <v>0</v>
      </c>
      <c r="AF89" s="99" t="str">
        <f t="shared" si="52"/>
        <v>nebija plānots</v>
      </c>
      <c r="AG89" s="102">
        <f t="shared" si="53"/>
        <v>0</v>
      </c>
      <c r="AH89" s="99" t="str">
        <f t="shared" si="54"/>
        <v>nebija plānots</v>
      </c>
      <c r="AI89" s="84">
        <v>0</v>
      </c>
      <c r="AJ89" s="84">
        <v>0</v>
      </c>
      <c r="AK89" s="84">
        <v>0</v>
      </c>
      <c r="AL89" s="84">
        <v>0</v>
      </c>
      <c r="AM89" s="84">
        <v>0</v>
      </c>
      <c r="AN89" s="84">
        <v>0</v>
      </c>
      <c r="AO89" s="84">
        <v>0</v>
      </c>
      <c r="AP89" s="84">
        <v>2500000</v>
      </c>
      <c r="AQ89" s="84">
        <v>0</v>
      </c>
      <c r="AR89" s="70">
        <f t="shared" si="55"/>
        <v>2500000</v>
      </c>
    </row>
    <row r="90" spans="1:44" s="29" customFormat="1" ht="21" x14ac:dyDescent="0.35">
      <c r="A90" s="18" t="str">
        <f t="shared" si="56"/>
        <v>2.2.2.2.1</v>
      </c>
      <c r="B90" s="63">
        <v>2</v>
      </c>
      <c r="C90" s="74" t="s">
        <v>138</v>
      </c>
      <c r="D90" s="65" t="s">
        <v>139</v>
      </c>
      <c r="E90" s="63" t="s">
        <v>144</v>
      </c>
      <c r="F90" s="65" t="s">
        <v>145</v>
      </c>
      <c r="G90" s="77" t="s">
        <v>148</v>
      </c>
      <c r="H90" s="65" t="s">
        <v>149</v>
      </c>
      <c r="I90" s="66">
        <v>1</v>
      </c>
      <c r="J90" s="68" t="s">
        <v>81</v>
      </c>
      <c r="K90" s="63" t="s">
        <v>17</v>
      </c>
      <c r="L90" s="84">
        <v>0</v>
      </c>
      <c r="M90" s="84">
        <v>0</v>
      </c>
      <c r="N90" s="84">
        <v>0</v>
      </c>
      <c r="O90" s="84">
        <v>0</v>
      </c>
      <c r="P90" s="84">
        <v>0</v>
      </c>
      <c r="Q90" s="99" t="str">
        <f t="shared" si="39"/>
        <v>nebija plānots</v>
      </c>
      <c r="R90" s="100">
        <f t="shared" si="40"/>
        <v>0</v>
      </c>
      <c r="S90" s="99" t="str">
        <f t="shared" si="41"/>
        <v>nebija plānots</v>
      </c>
      <c r="T90" s="102">
        <f t="shared" si="42"/>
        <v>0</v>
      </c>
      <c r="U90" s="102">
        <f t="shared" si="43"/>
        <v>0</v>
      </c>
      <c r="V90" s="99" t="str">
        <f t="shared" si="44"/>
        <v>nebija plānots</v>
      </c>
      <c r="W90" s="102">
        <f t="shared" si="45"/>
        <v>0</v>
      </c>
      <c r="X90" s="99" t="str">
        <f t="shared" si="46"/>
        <v>nebija plānots</v>
      </c>
      <c r="Y90" s="84">
        <v>0</v>
      </c>
      <c r="Z90" s="84">
        <v>0</v>
      </c>
      <c r="AA90" s="99" t="str">
        <f t="shared" si="47"/>
        <v>nebija plānots</v>
      </c>
      <c r="AB90" s="100">
        <f t="shared" si="48"/>
        <v>0</v>
      </c>
      <c r="AC90" s="99" t="str">
        <f t="shared" si="49"/>
        <v>nebija plānots</v>
      </c>
      <c r="AD90" s="102">
        <f t="shared" si="50"/>
        <v>0</v>
      </c>
      <c r="AE90" s="102">
        <f t="shared" si="51"/>
        <v>0</v>
      </c>
      <c r="AF90" s="99" t="str">
        <f t="shared" si="52"/>
        <v>nebija plānots</v>
      </c>
      <c r="AG90" s="102">
        <f t="shared" si="53"/>
        <v>0</v>
      </c>
      <c r="AH90" s="99" t="str">
        <f t="shared" si="54"/>
        <v>nebija plānots</v>
      </c>
      <c r="AI90" s="84">
        <v>0</v>
      </c>
      <c r="AJ90" s="84">
        <v>0</v>
      </c>
      <c r="AK90" s="84">
        <v>0</v>
      </c>
      <c r="AL90" s="84">
        <v>0</v>
      </c>
      <c r="AM90" s="84">
        <v>0</v>
      </c>
      <c r="AN90" s="84">
        <v>17732.57</v>
      </c>
      <c r="AO90" s="84">
        <v>339621.33</v>
      </c>
      <c r="AP90" s="84">
        <v>649657.61499999999</v>
      </c>
      <c r="AQ90" s="84">
        <v>86924.86</v>
      </c>
      <c r="AR90" s="70">
        <f t="shared" si="55"/>
        <v>1093936.375</v>
      </c>
    </row>
    <row r="91" spans="1:44" s="29" customFormat="1" ht="21" x14ac:dyDescent="0.35">
      <c r="A91" s="18" t="str">
        <f t="shared" si="56"/>
        <v>2.2.2.2.2</v>
      </c>
      <c r="B91" s="63">
        <v>2</v>
      </c>
      <c r="C91" s="74" t="s">
        <v>138</v>
      </c>
      <c r="D91" s="65" t="s">
        <v>139</v>
      </c>
      <c r="E91" s="63" t="s">
        <v>144</v>
      </c>
      <c r="F91" s="65" t="s">
        <v>145</v>
      </c>
      <c r="G91" s="77" t="s">
        <v>148</v>
      </c>
      <c r="H91" s="65" t="s">
        <v>149</v>
      </c>
      <c r="I91" s="66">
        <v>2</v>
      </c>
      <c r="J91" s="68" t="s">
        <v>81</v>
      </c>
      <c r="K91" s="63" t="s">
        <v>17</v>
      </c>
      <c r="L91" s="84">
        <v>0</v>
      </c>
      <c r="M91" s="84">
        <v>0</v>
      </c>
      <c r="N91" s="84">
        <v>0</v>
      </c>
      <c r="O91" s="84">
        <v>0</v>
      </c>
      <c r="P91" s="84">
        <v>0</v>
      </c>
      <c r="Q91" s="99" t="str">
        <f t="shared" si="39"/>
        <v>nebija plānots</v>
      </c>
      <c r="R91" s="100">
        <f t="shared" si="40"/>
        <v>0</v>
      </c>
      <c r="S91" s="99" t="str">
        <f t="shared" si="41"/>
        <v>nebija plānots</v>
      </c>
      <c r="T91" s="102">
        <f t="shared" si="42"/>
        <v>0</v>
      </c>
      <c r="U91" s="102">
        <f t="shared" si="43"/>
        <v>0</v>
      </c>
      <c r="V91" s="99" t="str">
        <f t="shared" si="44"/>
        <v>nebija plānots</v>
      </c>
      <c r="W91" s="102">
        <f t="shared" si="45"/>
        <v>0</v>
      </c>
      <c r="X91" s="99" t="str">
        <f t="shared" si="46"/>
        <v>nebija plānots</v>
      </c>
      <c r="Y91" s="84">
        <v>0</v>
      </c>
      <c r="Z91" s="84">
        <v>0</v>
      </c>
      <c r="AA91" s="99" t="str">
        <f t="shared" si="47"/>
        <v>nebija plānots</v>
      </c>
      <c r="AB91" s="100">
        <f t="shared" si="48"/>
        <v>0</v>
      </c>
      <c r="AC91" s="99" t="str">
        <f t="shared" si="49"/>
        <v>nebija plānots</v>
      </c>
      <c r="AD91" s="102">
        <f t="shared" si="50"/>
        <v>0</v>
      </c>
      <c r="AE91" s="102">
        <f t="shared" si="51"/>
        <v>0</v>
      </c>
      <c r="AF91" s="99" t="str">
        <f t="shared" si="52"/>
        <v>nebija plānots</v>
      </c>
      <c r="AG91" s="102">
        <f t="shared" si="53"/>
        <v>0</v>
      </c>
      <c r="AH91" s="99" t="str">
        <f t="shared" si="54"/>
        <v>nebija plānots</v>
      </c>
      <c r="AI91" s="84">
        <v>0</v>
      </c>
      <c r="AJ91" s="84">
        <v>0</v>
      </c>
      <c r="AK91" s="84">
        <v>0</v>
      </c>
      <c r="AL91" s="84">
        <v>0</v>
      </c>
      <c r="AM91" s="84">
        <v>0</v>
      </c>
      <c r="AN91" s="84">
        <v>0</v>
      </c>
      <c r="AO91" s="84">
        <v>200000</v>
      </c>
      <c r="AP91" s="84">
        <v>400000</v>
      </c>
      <c r="AQ91" s="84">
        <v>0</v>
      </c>
      <c r="AR91" s="70">
        <f t="shared" si="55"/>
        <v>600000</v>
      </c>
    </row>
    <row r="92" spans="1:44" s="29" customFormat="1" ht="21" x14ac:dyDescent="0.35">
      <c r="A92" s="18" t="str">
        <f t="shared" si="56"/>
        <v>2.2.2.3.1</v>
      </c>
      <c r="B92" s="63">
        <v>2</v>
      </c>
      <c r="C92" s="74" t="s">
        <v>138</v>
      </c>
      <c r="D92" s="79" t="s">
        <v>139</v>
      </c>
      <c r="E92" s="63" t="s">
        <v>144</v>
      </c>
      <c r="F92" s="65" t="s">
        <v>145</v>
      </c>
      <c r="G92" s="77" t="s">
        <v>150</v>
      </c>
      <c r="H92" s="65" t="s">
        <v>151</v>
      </c>
      <c r="I92" s="66">
        <v>1</v>
      </c>
      <c r="J92" s="68" t="s">
        <v>112</v>
      </c>
      <c r="K92" s="63" t="s">
        <v>17</v>
      </c>
      <c r="L92" s="84">
        <v>0</v>
      </c>
      <c r="M92" s="84">
        <v>0</v>
      </c>
      <c r="N92" s="84">
        <v>0</v>
      </c>
      <c r="O92" s="84">
        <v>0</v>
      </c>
      <c r="P92" s="84">
        <v>0</v>
      </c>
      <c r="Q92" s="99" t="str">
        <f t="shared" si="39"/>
        <v>nebija plānots</v>
      </c>
      <c r="R92" s="100">
        <f t="shared" si="40"/>
        <v>0</v>
      </c>
      <c r="S92" s="99" t="str">
        <f t="shared" si="41"/>
        <v>nebija plānots</v>
      </c>
      <c r="T92" s="102">
        <f t="shared" si="42"/>
        <v>0</v>
      </c>
      <c r="U92" s="102">
        <f t="shared" si="43"/>
        <v>0</v>
      </c>
      <c r="V92" s="99" t="str">
        <f t="shared" si="44"/>
        <v>nebija plānots</v>
      </c>
      <c r="W92" s="102">
        <f t="shared" si="45"/>
        <v>0</v>
      </c>
      <c r="X92" s="99" t="str">
        <f t="shared" si="46"/>
        <v>nebija plānots</v>
      </c>
      <c r="Y92" s="84">
        <v>0</v>
      </c>
      <c r="Z92" s="84">
        <v>0</v>
      </c>
      <c r="AA92" s="99" t="str">
        <f t="shared" si="47"/>
        <v>nebija plānots</v>
      </c>
      <c r="AB92" s="100">
        <f t="shared" si="48"/>
        <v>0</v>
      </c>
      <c r="AC92" s="99" t="str">
        <f t="shared" si="49"/>
        <v>nebija plānots</v>
      </c>
      <c r="AD92" s="102">
        <f t="shared" si="50"/>
        <v>0</v>
      </c>
      <c r="AE92" s="102">
        <f t="shared" si="51"/>
        <v>0</v>
      </c>
      <c r="AF92" s="99" t="str">
        <f t="shared" si="52"/>
        <v>nebija plānots</v>
      </c>
      <c r="AG92" s="102">
        <f t="shared" si="53"/>
        <v>0</v>
      </c>
      <c r="AH92" s="99" t="str">
        <f t="shared" si="54"/>
        <v>nebija plānots</v>
      </c>
      <c r="AI92" s="84">
        <v>0</v>
      </c>
      <c r="AJ92" s="84">
        <v>0</v>
      </c>
      <c r="AK92" s="84">
        <v>0</v>
      </c>
      <c r="AL92" s="84">
        <v>0</v>
      </c>
      <c r="AM92" s="84">
        <v>0</v>
      </c>
      <c r="AN92" s="84">
        <v>0</v>
      </c>
      <c r="AO92" s="84">
        <v>0</v>
      </c>
      <c r="AP92" s="84">
        <v>0</v>
      </c>
      <c r="AQ92" s="84">
        <v>0</v>
      </c>
      <c r="AR92" s="70">
        <f t="shared" si="55"/>
        <v>0</v>
      </c>
    </row>
    <row r="93" spans="1:44" s="29" customFormat="1" ht="21" x14ac:dyDescent="0.35">
      <c r="A93" s="18" t="str">
        <f t="shared" si="56"/>
        <v>2.2.2.3.2</v>
      </c>
      <c r="B93" s="63">
        <v>2</v>
      </c>
      <c r="C93" s="74" t="s">
        <v>138</v>
      </c>
      <c r="D93" s="79" t="s">
        <v>139</v>
      </c>
      <c r="E93" s="63" t="s">
        <v>144</v>
      </c>
      <c r="F93" s="65" t="s">
        <v>145</v>
      </c>
      <c r="G93" s="77" t="s">
        <v>150</v>
      </c>
      <c r="H93" s="65" t="s">
        <v>151</v>
      </c>
      <c r="I93" s="66">
        <v>2</v>
      </c>
      <c r="J93" s="68" t="s">
        <v>112</v>
      </c>
      <c r="K93" s="63" t="s">
        <v>17</v>
      </c>
      <c r="L93" s="84">
        <v>0</v>
      </c>
      <c r="M93" s="84">
        <v>0</v>
      </c>
      <c r="N93" s="84">
        <v>0</v>
      </c>
      <c r="O93" s="84">
        <v>0</v>
      </c>
      <c r="P93" s="84">
        <v>0</v>
      </c>
      <c r="Q93" s="99" t="str">
        <f t="shared" ref="Q93:Q156" si="57">IFERROR(P93/O93,"nebija plānots")</f>
        <v>nebija plānots</v>
      </c>
      <c r="R93" s="100">
        <f t="shared" ref="R93:R156" si="58">P93-O93</f>
        <v>0</v>
      </c>
      <c r="S93" s="99" t="str">
        <f t="shared" ref="S93:S156" si="59">IFERROR(R93/O93,"nebija plānots")</f>
        <v>nebija plānots</v>
      </c>
      <c r="T93" s="102">
        <f t="shared" ref="T93:T156" si="60">N93+O93</f>
        <v>0</v>
      </c>
      <c r="U93" s="102">
        <f t="shared" ref="U93:U156" si="61">N93+P93</f>
        <v>0</v>
      </c>
      <c r="V93" s="99" t="str">
        <f t="shared" ref="V93:V156" si="62">IFERROR(U93/T93,"nebija plānots")</f>
        <v>nebija plānots</v>
      </c>
      <c r="W93" s="102">
        <f t="shared" ref="W93:W156" si="63">U93-T93</f>
        <v>0</v>
      </c>
      <c r="X93" s="99" t="str">
        <f t="shared" ref="X93:X156" si="64">IFERROR(W93/T93,"nebija plānots")</f>
        <v>nebija plānots</v>
      </c>
      <c r="Y93" s="84">
        <v>0</v>
      </c>
      <c r="Z93" s="84">
        <v>0</v>
      </c>
      <c r="AA93" s="99" t="str">
        <f t="shared" ref="AA93:AA156" si="65">IFERROR(Z93/Y93,"nebija plānots")</f>
        <v>nebija plānots</v>
      </c>
      <c r="AB93" s="100">
        <f t="shared" ref="AB93:AB156" si="66">Z93-Y93</f>
        <v>0</v>
      </c>
      <c r="AC93" s="99" t="str">
        <f t="shared" ref="AC93:AC156" si="67">IFERROR(AB93/Y93,"nebija plānots")</f>
        <v>nebija plānots</v>
      </c>
      <c r="AD93" s="102">
        <f t="shared" ref="AD93:AD156" si="68">T93+Y93</f>
        <v>0</v>
      </c>
      <c r="AE93" s="102">
        <f t="shared" ref="AE93:AE156" si="69">U93+Z93</f>
        <v>0</v>
      </c>
      <c r="AF93" s="99" t="str">
        <f t="shared" ref="AF93:AF156" si="70">IFERROR(AE93/AD93,"nebija plānots")</f>
        <v>nebija plānots</v>
      </c>
      <c r="AG93" s="102">
        <f t="shared" ref="AG93:AG156" si="71">AE93-AD93</f>
        <v>0</v>
      </c>
      <c r="AH93" s="99" t="str">
        <f t="shared" ref="AH93:AH156" si="72">IFERROR(AG93/AD93,"nebija plānots")</f>
        <v>nebija plānots</v>
      </c>
      <c r="AI93" s="84">
        <v>0</v>
      </c>
      <c r="AJ93" s="84">
        <v>0</v>
      </c>
      <c r="AK93" s="84">
        <v>0</v>
      </c>
      <c r="AL93" s="84">
        <v>0</v>
      </c>
      <c r="AM93" s="84">
        <v>0</v>
      </c>
      <c r="AN93" s="84">
        <v>0</v>
      </c>
      <c r="AO93" s="84">
        <v>0</v>
      </c>
      <c r="AP93" s="84">
        <v>0</v>
      </c>
      <c r="AQ93" s="84">
        <v>0</v>
      </c>
      <c r="AR93" s="70">
        <f t="shared" ref="AR93:AR156" si="73">N93+O93+Y93+AI93+AJ93+AK93+AL93+AM93+AN93+AO93+AP93+AQ93</f>
        <v>0</v>
      </c>
    </row>
    <row r="94" spans="1:44" s="29" customFormat="1" ht="21" x14ac:dyDescent="0.35">
      <c r="A94" s="18" t="str">
        <f t="shared" si="56"/>
        <v>2.2.2.4._</v>
      </c>
      <c r="B94" s="63">
        <v>2</v>
      </c>
      <c r="C94" s="74" t="s">
        <v>138</v>
      </c>
      <c r="D94" s="79" t="s">
        <v>139</v>
      </c>
      <c r="E94" s="63" t="s">
        <v>144</v>
      </c>
      <c r="F94" s="65" t="s">
        <v>145</v>
      </c>
      <c r="G94" s="77" t="s">
        <v>152</v>
      </c>
      <c r="H94" s="65" t="s">
        <v>153</v>
      </c>
      <c r="I94" s="66" t="s">
        <v>27</v>
      </c>
      <c r="J94" s="68" t="s">
        <v>112</v>
      </c>
      <c r="K94" s="63" t="s">
        <v>17</v>
      </c>
      <c r="L94" s="84">
        <v>0</v>
      </c>
      <c r="M94" s="84">
        <v>0</v>
      </c>
      <c r="N94" s="84">
        <v>0</v>
      </c>
      <c r="O94" s="84">
        <v>0</v>
      </c>
      <c r="P94" s="84">
        <v>0</v>
      </c>
      <c r="Q94" s="99" t="str">
        <f t="shared" si="57"/>
        <v>nebija plānots</v>
      </c>
      <c r="R94" s="100">
        <f t="shared" si="58"/>
        <v>0</v>
      </c>
      <c r="S94" s="99" t="str">
        <f t="shared" si="59"/>
        <v>nebija plānots</v>
      </c>
      <c r="T94" s="102">
        <f t="shared" si="60"/>
        <v>0</v>
      </c>
      <c r="U94" s="102">
        <f t="shared" si="61"/>
        <v>0</v>
      </c>
      <c r="V94" s="99" t="str">
        <f t="shared" si="62"/>
        <v>nebija plānots</v>
      </c>
      <c r="W94" s="102">
        <f t="shared" si="63"/>
        <v>0</v>
      </c>
      <c r="X94" s="99" t="str">
        <f t="shared" si="64"/>
        <v>nebija plānots</v>
      </c>
      <c r="Y94" s="84">
        <v>0</v>
      </c>
      <c r="Z94" s="84">
        <v>0</v>
      </c>
      <c r="AA94" s="99" t="str">
        <f t="shared" si="65"/>
        <v>nebija plānots</v>
      </c>
      <c r="AB94" s="100">
        <f t="shared" si="66"/>
        <v>0</v>
      </c>
      <c r="AC94" s="99" t="str">
        <f t="shared" si="67"/>
        <v>nebija plānots</v>
      </c>
      <c r="AD94" s="102">
        <f t="shared" si="68"/>
        <v>0</v>
      </c>
      <c r="AE94" s="102">
        <f t="shared" si="69"/>
        <v>0</v>
      </c>
      <c r="AF94" s="99" t="str">
        <f t="shared" si="70"/>
        <v>nebija plānots</v>
      </c>
      <c r="AG94" s="102">
        <f t="shared" si="71"/>
        <v>0</v>
      </c>
      <c r="AH94" s="99" t="str">
        <f t="shared" si="72"/>
        <v>nebija plānots</v>
      </c>
      <c r="AI94" s="84">
        <v>0</v>
      </c>
      <c r="AJ94" s="84">
        <v>0</v>
      </c>
      <c r="AK94" s="84">
        <v>0</v>
      </c>
      <c r="AL94" s="84">
        <v>0</v>
      </c>
      <c r="AM94" s="84">
        <v>0</v>
      </c>
      <c r="AN94" s="84">
        <v>0</v>
      </c>
      <c r="AO94" s="84">
        <v>0</v>
      </c>
      <c r="AP94" s="84">
        <v>0</v>
      </c>
      <c r="AQ94" s="84">
        <v>0</v>
      </c>
      <c r="AR94" s="70">
        <f t="shared" si="73"/>
        <v>0</v>
      </c>
    </row>
    <row r="95" spans="1:44" s="29" customFormat="1" ht="42" x14ac:dyDescent="0.35">
      <c r="A95" s="18" t="str">
        <f t="shared" si="56"/>
        <v>2.2.3.1._</v>
      </c>
      <c r="B95" s="63">
        <v>2</v>
      </c>
      <c r="C95" s="74" t="s">
        <v>138</v>
      </c>
      <c r="D95" s="65" t="s">
        <v>139</v>
      </c>
      <c r="E95" s="63" t="s">
        <v>154</v>
      </c>
      <c r="F95" s="65" t="s">
        <v>155</v>
      </c>
      <c r="G95" s="77" t="s">
        <v>156</v>
      </c>
      <c r="H95" s="65" t="s">
        <v>157</v>
      </c>
      <c r="I95" s="66" t="s">
        <v>27</v>
      </c>
      <c r="J95" s="72" t="s">
        <v>81</v>
      </c>
      <c r="K95" s="63" t="s">
        <v>16</v>
      </c>
      <c r="L95" s="84">
        <v>0</v>
      </c>
      <c r="M95" s="84">
        <v>0</v>
      </c>
      <c r="N95" s="84">
        <v>0</v>
      </c>
      <c r="O95" s="84">
        <v>0</v>
      </c>
      <c r="P95" s="84">
        <v>0</v>
      </c>
      <c r="Q95" s="99" t="str">
        <f t="shared" si="57"/>
        <v>nebija plānots</v>
      </c>
      <c r="R95" s="100">
        <f t="shared" si="58"/>
        <v>0</v>
      </c>
      <c r="S95" s="99" t="str">
        <f t="shared" si="59"/>
        <v>nebija plānots</v>
      </c>
      <c r="T95" s="102">
        <f t="shared" si="60"/>
        <v>0</v>
      </c>
      <c r="U95" s="102">
        <f t="shared" si="61"/>
        <v>0</v>
      </c>
      <c r="V95" s="99" t="str">
        <f t="shared" si="62"/>
        <v>nebija plānots</v>
      </c>
      <c r="W95" s="102">
        <f t="shared" si="63"/>
        <v>0</v>
      </c>
      <c r="X95" s="99" t="str">
        <f t="shared" si="64"/>
        <v>nebija plānots</v>
      </c>
      <c r="Y95" s="84">
        <v>0</v>
      </c>
      <c r="Z95" s="84">
        <v>0</v>
      </c>
      <c r="AA95" s="99" t="str">
        <f t="shared" si="65"/>
        <v>nebija plānots</v>
      </c>
      <c r="AB95" s="100">
        <f t="shared" si="66"/>
        <v>0</v>
      </c>
      <c r="AC95" s="99" t="str">
        <f t="shared" si="67"/>
        <v>nebija plānots</v>
      </c>
      <c r="AD95" s="102">
        <f t="shared" si="68"/>
        <v>0</v>
      </c>
      <c r="AE95" s="102">
        <f t="shared" si="69"/>
        <v>0</v>
      </c>
      <c r="AF95" s="99" t="str">
        <f t="shared" si="70"/>
        <v>nebija plānots</v>
      </c>
      <c r="AG95" s="102">
        <f t="shared" si="71"/>
        <v>0</v>
      </c>
      <c r="AH95" s="99" t="str">
        <f t="shared" si="72"/>
        <v>nebija plānots</v>
      </c>
      <c r="AI95" s="84">
        <v>0</v>
      </c>
      <c r="AJ95" s="84">
        <v>0</v>
      </c>
      <c r="AK95" s="84">
        <v>0</v>
      </c>
      <c r="AL95" s="84">
        <v>0</v>
      </c>
      <c r="AM95" s="84">
        <v>0</v>
      </c>
      <c r="AN95" s="84">
        <v>0</v>
      </c>
      <c r="AO95" s="84">
        <v>0</v>
      </c>
      <c r="AP95" s="84">
        <v>0</v>
      </c>
      <c r="AQ95" s="84">
        <v>0</v>
      </c>
      <c r="AR95" s="70">
        <f t="shared" si="73"/>
        <v>0</v>
      </c>
    </row>
    <row r="96" spans="1:44" s="29" customFormat="1" ht="42" x14ac:dyDescent="0.35">
      <c r="A96" s="18" t="str">
        <f t="shared" si="56"/>
        <v>2.2.3.2._</v>
      </c>
      <c r="B96" s="63">
        <v>2</v>
      </c>
      <c r="C96" s="74" t="s">
        <v>138</v>
      </c>
      <c r="D96" s="65" t="s">
        <v>139</v>
      </c>
      <c r="E96" s="63" t="s">
        <v>154</v>
      </c>
      <c r="F96" s="65" t="s">
        <v>155</v>
      </c>
      <c r="G96" s="77" t="s">
        <v>158</v>
      </c>
      <c r="H96" s="65" t="s">
        <v>159</v>
      </c>
      <c r="I96" s="66" t="s">
        <v>27</v>
      </c>
      <c r="J96" s="72" t="s">
        <v>81</v>
      </c>
      <c r="K96" s="63" t="s">
        <v>16</v>
      </c>
      <c r="L96" s="84">
        <v>0</v>
      </c>
      <c r="M96" s="84">
        <v>0</v>
      </c>
      <c r="N96" s="84">
        <v>0</v>
      </c>
      <c r="O96" s="84">
        <v>0</v>
      </c>
      <c r="P96" s="84">
        <v>0</v>
      </c>
      <c r="Q96" s="99" t="str">
        <f t="shared" si="57"/>
        <v>nebija plānots</v>
      </c>
      <c r="R96" s="100">
        <f t="shared" si="58"/>
        <v>0</v>
      </c>
      <c r="S96" s="99" t="str">
        <f t="shared" si="59"/>
        <v>nebija plānots</v>
      </c>
      <c r="T96" s="102">
        <f t="shared" si="60"/>
        <v>0</v>
      </c>
      <c r="U96" s="102">
        <f t="shared" si="61"/>
        <v>0</v>
      </c>
      <c r="V96" s="99" t="str">
        <f t="shared" si="62"/>
        <v>nebija plānots</v>
      </c>
      <c r="W96" s="102">
        <f t="shared" si="63"/>
        <v>0</v>
      </c>
      <c r="X96" s="99" t="str">
        <f t="shared" si="64"/>
        <v>nebija plānots</v>
      </c>
      <c r="Y96" s="84">
        <v>0</v>
      </c>
      <c r="Z96" s="84">
        <v>0</v>
      </c>
      <c r="AA96" s="99" t="str">
        <f t="shared" si="65"/>
        <v>nebija plānots</v>
      </c>
      <c r="AB96" s="100">
        <f t="shared" si="66"/>
        <v>0</v>
      </c>
      <c r="AC96" s="99" t="str">
        <f t="shared" si="67"/>
        <v>nebija plānots</v>
      </c>
      <c r="AD96" s="102">
        <f t="shared" si="68"/>
        <v>0</v>
      </c>
      <c r="AE96" s="102">
        <f t="shared" si="69"/>
        <v>0</v>
      </c>
      <c r="AF96" s="99" t="str">
        <f t="shared" si="70"/>
        <v>nebija plānots</v>
      </c>
      <c r="AG96" s="102">
        <f t="shared" si="71"/>
        <v>0</v>
      </c>
      <c r="AH96" s="99" t="str">
        <f t="shared" si="72"/>
        <v>nebija plānots</v>
      </c>
      <c r="AI96" s="84">
        <v>0</v>
      </c>
      <c r="AJ96" s="84">
        <v>0</v>
      </c>
      <c r="AK96" s="84">
        <v>0</v>
      </c>
      <c r="AL96" s="84">
        <v>0</v>
      </c>
      <c r="AM96" s="84">
        <v>0</v>
      </c>
      <c r="AN96" s="84">
        <v>92000</v>
      </c>
      <c r="AO96" s="84">
        <v>0</v>
      </c>
      <c r="AP96" s="84">
        <v>700000</v>
      </c>
      <c r="AQ96" s="84">
        <v>219011</v>
      </c>
      <c r="AR96" s="70">
        <f t="shared" si="73"/>
        <v>1011011</v>
      </c>
    </row>
    <row r="97" spans="1:44" s="29" customFormat="1" ht="42" x14ac:dyDescent="0.35">
      <c r="A97" s="18" t="str">
        <f t="shared" si="56"/>
        <v>2.2.3.2.2</v>
      </c>
      <c r="B97" s="63">
        <v>2</v>
      </c>
      <c r="C97" s="74" t="s">
        <v>138</v>
      </c>
      <c r="D97" s="65" t="s">
        <v>139</v>
      </c>
      <c r="E97" s="63" t="s">
        <v>154</v>
      </c>
      <c r="F97" s="65" t="s">
        <v>155</v>
      </c>
      <c r="G97" s="77" t="s">
        <v>158</v>
      </c>
      <c r="H97" s="65" t="s">
        <v>159</v>
      </c>
      <c r="I97" s="66">
        <v>2</v>
      </c>
      <c r="J97" s="72" t="s">
        <v>81</v>
      </c>
      <c r="K97" s="63" t="s">
        <v>16</v>
      </c>
      <c r="L97" s="84">
        <v>0</v>
      </c>
      <c r="M97" s="84">
        <v>0</v>
      </c>
      <c r="N97" s="84">
        <v>0</v>
      </c>
      <c r="O97" s="84">
        <v>0</v>
      </c>
      <c r="P97" s="84">
        <v>0</v>
      </c>
      <c r="Q97" s="99" t="str">
        <f t="shared" si="57"/>
        <v>nebija plānots</v>
      </c>
      <c r="R97" s="100">
        <f t="shared" si="58"/>
        <v>0</v>
      </c>
      <c r="S97" s="99" t="str">
        <f t="shared" si="59"/>
        <v>nebija plānots</v>
      </c>
      <c r="T97" s="102">
        <f t="shared" si="60"/>
        <v>0</v>
      </c>
      <c r="U97" s="102">
        <f t="shared" si="61"/>
        <v>0</v>
      </c>
      <c r="V97" s="99" t="str">
        <f t="shared" si="62"/>
        <v>nebija plānots</v>
      </c>
      <c r="W97" s="102">
        <f t="shared" si="63"/>
        <v>0</v>
      </c>
      <c r="X97" s="99" t="str">
        <f t="shared" si="64"/>
        <v>nebija plānots</v>
      </c>
      <c r="Y97" s="84">
        <v>0</v>
      </c>
      <c r="Z97" s="84">
        <v>0</v>
      </c>
      <c r="AA97" s="99" t="str">
        <f t="shared" si="65"/>
        <v>nebija plānots</v>
      </c>
      <c r="AB97" s="100">
        <f t="shared" si="66"/>
        <v>0</v>
      </c>
      <c r="AC97" s="99" t="str">
        <f t="shared" si="67"/>
        <v>nebija plānots</v>
      </c>
      <c r="AD97" s="102">
        <f t="shared" si="68"/>
        <v>0</v>
      </c>
      <c r="AE97" s="102">
        <f t="shared" si="69"/>
        <v>0</v>
      </c>
      <c r="AF97" s="99" t="str">
        <f t="shared" si="70"/>
        <v>nebija plānots</v>
      </c>
      <c r="AG97" s="102">
        <f t="shared" si="71"/>
        <v>0</v>
      </c>
      <c r="AH97" s="99" t="str">
        <f t="shared" si="72"/>
        <v>nebija plānots</v>
      </c>
      <c r="AI97" s="84">
        <v>0</v>
      </c>
      <c r="AJ97" s="84">
        <v>0</v>
      </c>
      <c r="AK97" s="84">
        <v>0</v>
      </c>
      <c r="AL97" s="84">
        <v>0</v>
      </c>
      <c r="AM97" s="84">
        <v>0</v>
      </c>
      <c r="AN97" s="84">
        <v>0</v>
      </c>
      <c r="AO97" s="84">
        <v>0</v>
      </c>
      <c r="AP97" s="84">
        <v>0</v>
      </c>
      <c r="AQ97" s="84">
        <v>0</v>
      </c>
      <c r="AR97" s="70">
        <f t="shared" si="73"/>
        <v>0</v>
      </c>
    </row>
    <row r="98" spans="1:44" s="29" customFormat="1" ht="42" x14ac:dyDescent="0.35">
      <c r="A98" s="18" t="str">
        <f t="shared" si="56"/>
        <v>2.2.3.3.1</v>
      </c>
      <c r="B98" s="63">
        <v>2</v>
      </c>
      <c r="C98" s="74" t="s">
        <v>138</v>
      </c>
      <c r="D98" s="65" t="s">
        <v>139</v>
      </c>
      <c r="E98" s="63" t="s">
        <v>154</v>
      </c>
      <c r="F98" s="65" t="s">
        <v>155</v>
      </c>
      <c r="G98" s="77" t="s">
        <v>160</v>
      </c>
      <c r="H98" s="65" t="s">
        <v>161</v>
      </c>
      <c r="I98" s="66">
        <v>1</v>
      </c>
      <c r="J98" s="72" t="s">
        <v>81</v>
      </c>
      <c r="K98" s="63" t="s">
        <v>16</v>
      </c>
      <c r="L98" s="84">
        <v>0</v>
      </c>
      <c r="M98" s="84">
        <v>5476.86</v>
      </c>
      <c r="N98" s="84">
        <v>0</v>
      </c>
      <c r="O98" s="84">
        <v>0</v>
      </c>
      <c r="P98" s="84">
        <v>0</v>
      </c>
      <c r="Q98" s="99" t="str">
        <f t="shared" si="57"/>
        <v>nebija plānots</v>
      </c>
      <c r="R98" s="100">
        <f t="shared" si="58"/>
        <v>0</v>
      </c>
      <c r="S98" s="99" t="str">
        <f t="shared" si="59"/>
        <v>nebija plānots</v>
      </c>
      <c r="T98" s="102">
        <f t="shared" si="60"/>
        <v>0</v>
      </c>
      <c r="U98" s="102">
        <f t="shared" si="61"/>
        <v>0</v>
      </c>
      <c r="V98" s="99" t="str">
        <f t="shared" si="62"/>
        <v>nebija plānots</v>
      </c>
      <c r="W98" s="102">
        <f t="shared" si="63"/>
        <v>0</v>
      </c>
      <c r="X98" s="99" t="str">
        <f t="shared" si="64"/>
        <v>nebija plānots</v>
      </c>
      <c r="Y98" s="84">
        <v>0</v>
      </c>
      <c r="Z98" s="84">
        <v>3747.93</v>
      </c>
      <c r="AA98" s="99" t="str">
        <f t="shared" si="65"/>
        <v>nebija plānots</v>
      </c>
      <c r="AB98" s="100">
        <f t="shared" si="66"/>
        <v>3747.93</v>
      </c>
      <c r="AC98" s="99" t="str">
        <f t="shared" si="67"/>
        <v>nebija plānots</v>
      </c>
      <c r="AD98" s="102">
        <f t="shared" si="68"/>
        <v>0</v>
      </c>
      <c r="AE98" s="102">
        <f t="shared" si="69"/>
        <v>3747.93</v>
      </c>
      <c r="AF98" s="99" t="str">
        <f t="shared" si="70"/>
        <v>nebija plānots</v>
      </c>
      <c r="AG98" s="102">
        <f t="shared" si="71"/>
        <v>3747.93</v>
      </c>
      <c r="AH98" s="99" t="str">
        <f t="shared" si="72"/>
        <v>nebija plānots</v>
      </c>
      <c r="AI98" s="84">
        <v>22376.25</v>
      </c>
      <c r="AJ98" s="84">
        <v>0</v>
      </c>
      <c r="AK98" s="84">
        <v>0</v>
      </c>
      <c r="AL98" s="84">
        <v>0</v>
      </c>
      <c r="AM98" s="84">
        <v>0</v>
      </c>
      <c r="AN98" s="84">
        <v>0</v>
      </c>
      <c r="AO98" s="84">
        <v>340539.73</v>
      </c>
      <c r="AP98" s="84">
        <v>0</v>
      </c>
      <c r="AQ98" s="84">
        <v>0</v>
      </c>
      <c r="AR98" s="70">
        <f t="shared" si="73"/>
        <v>362915.98</v>
      </c>
    </row>
    <row r="99" spans="1:44" s="43" customFormat="1" ht="42" x14ac:dyDescent="0.35">
      <c r="A99" s="18" t="str">
        <f t="shared" si="56"/>
        <v>2.2.3.3.2</v>
      </c>
      <c r="B99" s="63">
        <v>2</v>
      </c>
      <c r="C99" s="74" t="s">
        <v>138</v>
      </c>
      <c r="D99" s="65" t="s">
        <v>139</v>
      </c>
      <c r="E99" s="63" t="s">
        <v>154</v>
      </c>
      <c r="F99" s="65" t="s">
        <v>155</v>
      </c>
      <c r="G99" s="77" t="s">
        <v>160</v>
      </c>
      <c r="H99" s="65" t="s">
        <v>161</v>
      </c>
      <c r="I99" s="66">
        <v>2</v>
      </c>
      <c r="J99" s="72" t="s">
        <v>81</v>
      </c>
      <c r="K99" s="63" t="s">
        <v>16</v>
      </c>
      <c r="L99" s="84">
        <v>0</v>
      </c>
      <c r="M99" s="84">
        <v>0</v>
      </c>
      <c r="N99" s="84">
        <v>0</v>
      </c>
      <c r="O99" s="84">
        <v>0</v>
      </c>
      <c r="P99" s="84">
        <v>0</v>
      </c>
      <c r="Q99" s="99" t="str">
        <f t="shared" si="57"/>
        <v>nebija plānots</v>
      </c>
      <c r="R99" s="100">
        <f t="shared" si="58"/>
        <v>0</v>
      </c>
      <c r="S99" s="99" t="str">
        <f t="shared" si="59"/>
        <v>nebija plānots</v>
      </c>
      <c r="T99" s="102">
        <f t="shared" si="60"/>
        <v>0</v>
      </c>
      <c r="U99" s="102">
        <f t="shared" si="61"/>
        <v>0</v>
      </c>
      <c r="V99" s="99" t="str">
        <f t="shared" si="62"/>
        <v>nebija plānots</v>
      </c>
      <c r="W99" s="102">
        <f t="shared" si="63"/>
        <v>0</v>
      </c>
      <c r="X99" s="99" t="str">
        <f t="shared" si="64"/>
        <v>nebija plānots</v>
      </c>
      <c r="Y99" s="84">
        <v>26775</v>
      </c>
      <c r="Z99" s="84">
        <v>0</v>
      </c>
      <c r="AA99" s="99">
        <f t="shared" si="65"/>
        <v>0</v>
      </c>
      <c r="AB99" s="100">
        <f t="shared" si="66"/>
        <v>-26775</v>
      </c>
      <c r="AC99" s="99">
        <f t="shared" si="67"/>
        <v>-1</v>
      </c>
      <c r="AD99" s="102">
        <f t="shared" si="68"/>
        <v>26775</v>
      </c>
      <c r="AE99" s="102">
        <f t="shared" si="69"/>
        <v>0</v>
      </c>
      <c r="AF99" s="99">
        <f t="shared" si="70"/>
        <v>0</v>
      </c>
      <c r="AG99" s="102">
        <f t="shared" si="71"/>
        <v>-26775</v>
      </c>
      <c r="AH99" s="99">
        <f t="shared" si="72"/>
        <v>-1</v>
      </c>
      <c r="AI99" s="84">
        <v>0</v>
      </c>
      <c r="AJ99" s="84">
        <v>0</v>
      </c>
      <c r="AK99" s="84">
        <v>15000</v>
      </c>
      <c r="AL99" s="84">
        <v>174480.86</v>
      </c>
      <c r="AM99" s="84">
        <v>1500</v>
      </c>
      <c r="AN99" s="84">
        <v>0</v>
      </c>
      <c r="AO99" s="84">
        <v>0</v>
      </c>
      <c r="AP99" s="84">
        <v>0</v>
      </c>
      <c r="AQ99" s="84">
        <v>222752.25</v>
      </c>
      <c r="AR99" s="70">
        <f t="shared" si="73"/>
        <v>440508.11</v>
      </c>
    </row>
    <row r="100" spans="1:44" s="44" customFormat="1" ht="42" x14ac:dyDescent="0.25">
      <c r="A100" s="18" t="str">
        <f t="shared" si="56"/>
        <v>2.2.3.3.3</v>
      </c>
      <c r="B100" s="63">
        <v>2</v>
      </c>
      <c r="C100" s="74" t="s">
        <v>138</v>
      </c>
      <c r="D100" s="65" t="s">
        <v>139</v>
      </c>
      <c r="E100" s="63" t="s">
        <v>154</v>
      </c>
      <c r="F100" s="65" t="s">
        <v>155</v>
      </c>
      <c r="G100" s="77" t="s">
        <v>160</v>
      </c>
      <c r="H100" s="65" t="s">
        <v>161</v>
      </c>
      <c r="I100" s="66">
        <v>3</v>
      </c>
      <c r="J100" s="72" t="s">
        <v>81</v>
      </c>
      <c r="K100" s="63" t="s">
        <v>16</v>
      </c>
      <c r="L100" s="84">
        <v>0</v>
      </c>
      <c r="M100" s="84">
        <v>0</v>
      </c>
      <c r="N100" s="84">
        <v>0</v>
      </c>
      <c r="O100" s="84">
        <v>0</v>
      </c>
      <c r="P100" s="84">
        <v>0</v>
      </c>
      <c r="Q100" s="99" t="str">
        <f t="shared" si="57"/>
        <v>nebija plānots</v>
      </c>
      <c r="R100" s="100">
        <f t="shared" si="58"/>
        <v>0</v>
      </c>
      <c r="S100" s="99" t="str">
        <f t="shared" si="59"/>
        <v>nebija plānots</v>
      </c>
      <c r="T100" s="102">
        <f t="shared" si="60"/>
        <v>0</v>
      </c>
      <c r="U100" s="102">
        <f t="shared" si="61"/>
        <v>0</v>
      </c>
      <c r="V100" s="99" t="str">
        <f t="shared" si="62"/>
        <v>nebija plānots</v>
      </c>
      <c r="W100" s="102">
        <f t="shared" si="63"/>
        <v>0</v>
      </c>
      <c r="X100" s="99" t="str">
        <f t="shared" si="64"/>
        <v>nebija plānots</v>
      </c>
      <c r="Y100" s="84">
        <v>0</v>
      </c>
      <c r="Z100" s="84">
        <v>0</v>
      </c>
      <c r="AA100" s="99" t="str">
        <f t="shared" si="65"/>
        <v>nebija plānots</v>
      </c>
      <c r="AB100" s="100">
        <f t="shared" si="66"/>
        <v>0</v>
      </c>
      <c r="AC100" s="99" t="str">
        <f t="shared" si="67"/>
        <v>nebija plānots</v>
      </c>
      <c r="AD100" s="102">
        <f t="shared" si="68"/>
        <v>0</v>
      </c>
      <c r="AE100" s="102">
        <f t="shared" si="69"/>
        <v>0</v>
      </c>
      <c r="AF100" s="99" t="str">
        <f t="shared" si="70"/>
        <v>nebija plānots</v>
      </c>
      <c r="AG100" s="102">
        <f t="shared" si="71"/>
        <v>0</v>
      </c>
      <c r="AH100" s="99" t="str">
        <f t="shared" si="72"/>
        <v>nebija plānots</v>
      </c>
      <c r="AI100" s="84">
        <v>0</v>
      </c>
      <c r="AJ100" s="84">
        <v>0</v>
      </c>
      <c r="AK100" s="84">
        <v>0</v>
      </c>
      <c r="AL100" s="84">
        <v>0</v>
      </c>
      <c r="AM100" s="84">
        <v>0</v>
      </c>
      <c r="AN100" s="84">
        <v>0</v>
      </c>
      <c r="AO100" s="84">
        <v>0</v>
      </c>
      <c r="AP100" s="84">
        <v>100000</v>
      </c>
      <c r="AQ100" s="84">
        <v>0</v>
      </c>
      <c r="AR100" s="70">
        <f t="shared" si="73"/>
        <v>100000</v>
      </c>
    </row>
    <row r="101" spans="1:44" s="44" customFormat="1" ht="42" x14ac:dyDescent="0.25">
      <c r="A101" s="18" t="str">
        <f t="shared" si="56"/>
        <v>2.2.3.3.4</v>
      </c>
      <c r="B101" s="63">
        <v>2</v>
      </c>
      <c r="C101" s="74" t="s">
        <v>138</v>
      </c>
      <c r="D101" s="65" t="s">
        <v>139</v>
      </c>
      <c r="E101" s="63" t="s">
        <v>154</v>
      </c>
      <c r="F101" s="65" t="s">
        <v>155</v>
      </c>
      <c r="G101" s="77" t="s">
        <v>160</v>
      </c>
      <c r="H101" s="65" t="s">
        <v>161</v>
      </c>
      <c r="I101" s="66">
        <v>4</v>
      </c>
      <c r="J101" s="72" t="s">
        <v>81</v>
      </c>
      <c r="K101" s="63" t="s">
        <v>16</v>
      </c>
      <c r="L101" s="84">
        <v>0</v>
      </c>
      <c r="M101" s="84">
        <v>0</v>
      </c>
      <c r="N101" s="84">
        <v>0</v>
      </c>
      <c r="O101" s="84">
        <v>0</v>
      </c>
      <c r="P101" s="84">
        <v>0</v>
      </c>
      <c r="Q101" s="99" t="str">
        <f t="shared" si="57"/>
        <v>nebija plānots</v>
      </c>
      <c r="R101" s="100">
        <f t="shared" si="58"/>
        <v>0</v>
      </c>
      <c r="S101" s="99" t="str">
        <f t="shared" si="59"/>
        <v>nebija plānots</v>
      </c>
      <c r="T101" s="102">
        <f t="shared" si="60"/>
        <v>0</v>
      </c>
      <c r="U101" s="102">
        <f t="shared" si="61"/>
        <v>0</v>
      </c>
      <c r="V101" s="99" t="str">
        <f t="shared" si="62"/>
        <v>nebija plānots</v>
      </c>
      <c r="W101" s="102">
        <f t="shared" si="63"/>
        <v>0</v>
      </c>
      <c r="X101" s="99" t="str">
        <f t="shared" si="64"/>
        <v>nebija plānots</v>
      </c>
      <c r="Y101" s="84">
        <v>0</v>
      </c>
      <c r="Z101" s="84">
        <v>0</v>
      </c>
      <c r="AA101" s="99" t="str">
        <f t="shared" si="65"/>
        <v>nebija plānots</v>
      </c>
      <c r="AB101" s="100">
        <f t="shared" si="66"/>
        <v>0</v>
      </c>
      <c r="AC101" s="99" t="str">
        <f t="shared" si="67"/>
        <v>nebija plānots</v>
      </c>
      <c r="AD101" s="102">
        <f t="shared" si="68"/>
        <v>0</v>
      </c>
      <c r="AE101" s="102">
        <f t="shared" si="69"/>
        <v>0</v>
      </c>
      <c r="AF101" s="99" t="str">
        <f t="shared" si="70"/>
        <v>nebija plānots</v>
      </c>
      <c r="AG101" s="102">
        <f t="shared" si="71"/>
        <v>0</v>
      </c>
      <c r="AH101" s="99" t="str">
        <f t="shared" si="72"/>
        <v>nebija plānots</v>
      </c>
      <c r="AI101" s="84">
        <v>0</v>
      </c>
      <c r="AJ101" s="84">
        <v>0</v>
      </c>
      <c r="AK101" s="84">
        <v>0</v>
      </c>
      <c r="AL101" s="84">
        <v>0</v>
      </c>
      <c r="AM101" s="84">
        <v>0</v>
      </c>
      <c r="AN101" s="84">
        <v>0</v>
      </c>
      <c r="AO101" s="84">
        <v>0</v>
      </c>
      <c r="AP101" s="84">
        <v>0</v>
      </c>
      <c r="AQ101" s="84">
        <v>0</v>
      </c>
      <c r="AR101" s="70">
        <f t="shared" si="73"/>
        <v>0</v>
      </c>
    </row>
    <row r="102" spans="1:44" ht="42" x14ac:dyDescent="0.25">
      <c r="A102" s="18" t="str">
        <f t="shared" si="56"/>
        <v>2.2.3.4.1</v>
      </c>
      <c r="B102" s="63">
        <v>2</v>
      </c>
      <c r="C102" s="74" t="s">
        <v>138</v>
      </c>
      <c r="D102" s="65" t="s">
        <v>139</v>
      </c>
      <c r="E102" s="63" t="s">
        <v>154</v>
      </c>
      <c r="F102" s="65" t="s">
        <v>155</v>
      </c>
      <c r="G102" s="77" t="s">
        <v>162</v>
      </c>
      <c r="H102" s="65" t="s">
        <v>163</v>
      </c>
      <c r="I102" s="66">
        <v>1</v>
      </c>
      <c r="J102" s="72" t="s">
        <v>81</v>
      </c>
      <c r="K102" s="63" t="s">
        <v>16</v>
      </c>
      <c r="L102" s="84">
        <v>0</v>
      </c>
      <c r="M102" s="84">
        <v>1038171.2400000001</v>
      </c>
      <c r="N102" s="84">
        <v>133705</v>
      </c>
      <c r="O102" s="84">
        <v>0</v>
      </c>
      <c r="P102" s="84">
        <v>0</v>
      </c>
      <c r="Q102" s="99" t="str">
        <f t="shared" si="57"/>
        <v>nebija plānots</v>
      </c>
      <c r="R102" s="100">
        <f t="shared" si="58"/>
        <v>0</v>
      </c>
      <c r="S102" s="99" t="str">
        <f t="shared" si="59"/>
        <v>nebija plānots</v>
      </c>
      <c r="T102" s="102">
        <f t="shared" si="60"/>
        <v>133705</v>
      </c>
      <c r="U102" s="102">
        <f t="shared" si="61"/>
        <v>133705</v>
      </c>
      <c r="V102" s="99">
        <f t="shared" si="62"/>
        <v>1</v>
      </c>
      <c r="W102" s="102">
        <f t="shared" si="63"/>
        <v>0</v>
      </c>
      <c r="X102" s="99">
        <f t="shared" si="64"/>
        <v>0</v>
      </c>
      <c r="Y102" s="84">
        <v>59010.19</v>
      </c>
      <c r="Z102" s="84">
        <v>0</v>
      </c>
      <c r="AA102" s="135">
        <f t="shared" si="65"/>
        <v>0</v>
      </c>
      <c r="AB102" s="131">
        <f t="shared" si="66"/>
        <v>-59010.19</v>
      </c>
      <c r="AC102" s="135">
        <f t="shared" si="67"/>
        <v>-1</v>
      </c>
      <c r="AD102" s="102">
        <f t="shared" si="68"/>
        <v>192715.19</v>
      </c>
      <c r="AE102" s="102">
        <f t="shared" si="69"/>
        <v>133705</v>
      </c>
      <c r="AF102" s="99">
        <f t="shared" si="70"/>
        <v>0.69379585490899809</v>
      </c>
      <c r="AG102" s="102">
        <f t="shared" si="71"/>
        <v>-59010.19</v>
      </c>
      <c r="AH102" s="99">
        <f t="shared" si="72"/>
        <v>-0.30620414509100191</v>
      </c>
      <c r="AI102" s="84">
        <v>0</v>
      </c>
      <c r="AJ102" s="84">
        <v>1927812.75</v>
      </c>
      <c r="AK102" s="84">
        <v>28687.5</v>
      </c>
      <c r="AL102" s="84">
        <v>91793.63</v>
      </c>
      <c r="AM102" s="84">
        <v>0</v>
      </c>
      <c r="AN102" s="84">
        <v>0</v>
      </c>
      <c r="AO102" s="84">
        <v>0</v>
      </c>
      <c r="AP102" s="84">
        <v>0</v>
      </c>
      <c r="AQ102" s="84">
        <v>0</v>
      </c>
      <c r="AR102" s="70">
        <f t="shared" si="73"/>
        <v>2241009.0699999998</v>
      </c>
    </row>
    <row r="103" spans="1:44" ht="42" x14ac:dyDescent="0.25">
      <c r="A103" s="18" t="str">
        <f t="shared" si="56"/>
        <v>2.2.3.4.2</v>
      </c>
      <c r="B103" s="63">
        <v>2</v>
      </c>
      <c r="C103" s="74" t="s">
        <v>138</v>
      </c>
      <c r="D103" s="65" t="s">
        <v>139</v>
      </c>
      <c r="E103" s="63" t="s">
        <v>154</v>
      </c>
      <c r="F103" s="65" t="s">
        <v>155</v>
      </c>
      <c r="G103" s="77" t="s">
        <v>162</v>
      </c>
      <c r="H103" s="65" t="s">
        <v>163</v>
      </c>
      <c r="I103" s="66">
        <v>2</v>
      </c>
      <c r="J103" s="72" t="s">
        <v>164</v>
      </c>
      <c r="K103" s="63" t="s">
        <v>16</v>
      </c>
      <c r="L103" s="84">
        <v>0</v>
      </c>
      <c r="M103" s="84">
        <v>0</v>
      </c>
      <c r="N103" s="84">
        <v>0</v>
      </c>
      <c r="O103" s="84">
        <v>0</v>
      </c>
      <c r="P103" s="84">
        <v>0</v>
      </c>
      <c r="Q103" s="99" t="str">
        <f t="shared" si="57"/>
        <v>nebija plānots</v>
      </c>
      <c r="R103" s="100">
        <f t="shared" si="58"/>
        <v>0</v>
      </c>
      <c r="S103" s="99" t="str">
        <f t="shared" si="59"/>
        <v>nebija plānots</v>
      </c>
      <c r="T103" s="102">
        <f t="shared" si="60"/>
        <v>0</v>
      </c>
      <c r="U103" s="102">
        <f t="shared" si="61"/>
        <v>0</v>
      </c>
      <c r="V103" s="99" t="str">
        <f t="shared" si="62"/>
        <v>nebija plānots</v>
      </c>
      <c r="W103" s="102">
        <f t="shared" si="63"/>
        <v>0</v>
      </c>
      <c r="X103" s="99" t="str">
        <f t="shared" si="64"/>
        <v>nebija plānots</v>
      </c>
      <c r="Y103" s="84">
        <v>0</v>
      </c>
      <c r="Z103" s="84">
        <v>0</v>
      </c>
      <c r="AA103" s="99" t="str">
        <f t="shared" si="65"/>
        <v>nebija plānots</v>
      </c>
      <c r="AB103" s="100">
        <f t="shared" si="66"/>
        <v>0</v>
      </c>
      <c r="AC103" s="99" t="str">
        <f t="shared" si="67"/>
        <v>nebija plānots</v>
      </c>
      <c r="AD103" s="102">
        <f t="shared" si="68"/>
        <v>0</v>
      </c>
      <c r="AE103" s="102">
        <f t="shared" si="69"/>
        <v>0</v>
      </c>
      <c r="AF103" s="99" t="str">
        <f t="shared" si="70"/>
        <v>nebija plānots</v>
      </c>
      <c r="AG103" s="102">
        <f t="shared" si="71"/>
        <v>0</v>
      </c>
      <c r="AH103" s="99" t="str">
        <f t="shared" si="72"/>
        <v>nebija plānots</v>
      </c>
      <c r="AI103" s="84">
        <v>0</v>
      </c>
      <c r="AJ103" s="84">
        <v>0</v>
      </c>
      <c r="AK103" s="84">
        <v>0</v>
      </c>
      <c r="AL103" s="84">
        <v>0</v>
      </c>
      <c r="AM103" s="84">
        <v>0</v>
      </c>
      <c r="AN103" s="84">
        <v>0</v>
      </c>
      <c r="AO103" s="84">
        <v>0</v>
      </c>
      <c r="AP103" s="84">
        <v>0</v>
      </c>
      <c r="AQ103" s="84">
        <v>0</v>
      </c>
      <c r="AR103" s="70">
        <f t="shared" si="73"/>
        <v>0</v>
      </c>
    </row>
    <row r="104" spans="1:44" ht="42" x14ac:dyDescent="0.25">
      <c r="A104" s="18" t="str">
        <f t="shared" si="56"/>
        <v>2.2.3.5.1</v>
      </c>
      <c r="B104" s="63">
        <v>2</v>
      </c>
      <c r="C104" s="74" t="s">
        <v>138</v>
      </c>
      <c r="D104" s="65" t="s">
        <v>139</v>
      </c>
      <c r="E104" s="63" t="s">
        <v>154</v>
      </c>
      <c r="F104" s="65" t="s">
        <v>155</v>
      </c>
      <c r="G104" s="66" t="s">
        <v>165</v>
      </c>
      <c r="H104" s="65" t="s">
        <v>166</v>
      </c>
      <c r="I104" s="66">
        <v>1</v>
      </c>
      <c r="J104" s="68" t="s">
        <v>81</v>
      </c>
      <c r="K104" s="63" t="s">
        <v>16</v>
      </c>
      <c r="L104" s="84">
        <v>0</v>
      </c>
      <c r="M104" s="84">
        <v>1015058.72</v>
      </c>
      <c r="N104" s="84">
        <v>23655.5</v>
      </c>
      <c r="O104" s="84">
        <v>0</v>
      </c>
      <c r="P104" s="84">
        <v>0</v>
      </c>
      <c r="Q104" s="99" t="str">
        <f t="shared" si="57"/>
        <v>nebija plānots</v>
      </c>
      <c r="R104" s="100">
        <f t="shared" si="58"/>
        <v>0</v>
      </c>
      <c r="S104" s="99" t="str">
        <f t="shared" si="59"/>
        <v>nebija plānots</v>
      </c>
      <c r="T104" s="102">
        <f t="shared" si="60"/>
        <v>23655.5</v>
      </c>
      <c r="U104" s="102">
        <f t="shared" si="61"/>
        <v>23655.5</v>
      </c>
      <c r="V104" s="99">
        <f t="shared" si="62"/>
        <v>1</v>
      </c>
      <c r="W104" s="102">
        <f t="shared" si="63"/>
        <v>0</v>
      </c>
      <c r="X104" s="99">
        <f t="shared" si="64"/>
        <v>0</v>
      </c>
      <c r="Y104" s="84">
        <v>18000</v>
      </c>
      <c r="Z104" s="84">
        <v>0</v>
      </c>
      <c r="AA104" s="99">
        <f t="shared" si="65"/>
        <v>0</v>
      </c>
      <c r="AB104" s="100">
        <f t="shared" si="66"/>
        <v>-18000</v>
      </c>
      <c r="AC104" s="99">
        <f t="shared" si="67"/>
        <v>-1</v>
      </c>
      <c r="AD104" s="102">
        <f t="shared" si="68"/>
        <v>41655.5</v>
      </c>
      <c r="AE104" s="102">
        <f t="shared" si="69"/>
        <v>23655.5</v>
      </c>
      <c r="AF104" s="99">
        <f t="shared" si="70"/>
        <v>0.56788419296371428</v>
      </c>
      <c r="AG104" s="102">
        <f t="shared" si="71"/>
        <v>-18000</v>
      </c>
      <c r="AH104" s="99">
        <f t="shared" si="72"/>
        <v>-0.43211580703628572</v>
      </c>
      <c r="AI104" s="84">
        <v>0</v>
      </c>
      <c r="AJ104" s="84">
        <v>0</v>
      </c>
      <c r="AK104" s="84">
        <v>15300</v>
      </c>
      <c r="AL104" s="84">
        <v>193772.23</v>
      </c>
      <c r="AM104" s="84">
        <v>0</v>
      </c>
      <c r="AN104" s="84">
        <v>0</v>
      </c>
      <c r="AO104" s="84">
        <v>0</v>
      </c>
      <c r="AP104" s="84">
        <v>61869.38</v>
      </c>
      <c r="AQ104" s="84">
        <v>0</v>
      </c>
      <c r="AR104" s="70">
        <f t="shared" si="73"/>
        <v>312597.11</v>
      </c>
    </row>
    <row r="105" spans="1:44" ht="42" x14ac:dyDescent="0.25">
      <c r="A105" s="18" t="str">
        <f t="shared" si="56"/>
        <v>2.2.3.5.2</v>
      </c>
      <c r="B105" s="63">
        <v>2</v>
      </c>
      <c r="C105" s="74" t="s">
        <v>138</v>
      </c>
      <c r="D105" s="65" t="s">
        <v>139</v>
      </c>
      <c r="E105" s="63" t="s">
        <v>154</v>
      </c>
      <c r="F105" s="65" t="s">
        <v>155</v>
      </c>
      <c r="G105" s="66" t="s">
        <v>165</v>
      </c>
      <c r="H105" s="65" t="s">
        <v>166</v>
      </c>
      <c r="I105" s="66">
        <v>2</v>
      </c>
      <c r="J105" s="68" t="s">
        <v>81</v>
      </c>
      <c r="K105" s="63" t="s">
        <v>16</v>
      </c>
      <c r="L105" s="84">
        <v>0</v>
      </c>
      <c r="M105" s="84">
        <v>0</v>
      </c>
      <c r="N105" s="84">
        <v>0</v>
      </c>
      <c r="O105" s="84">
        <v>0</v>
      </c>
      <c r="P105" s="84">
        <v>0</v>
      </c>
      <c r="Q105" s="99" t="str">
        <f t="shared" si="57"/>
        <v>nebija plānots</v>
      </c>
      <c r="R105" s="100">
        <f t="shared" si="58"/>
        <v>0</v>
      </c>
      <c r="S105" s="99" t="str">
        <f t="shared" si="59"/>
        <v>nebija plānots</v>
      </c>
      <c r="T105" s="102">
        <f t="shared" si="60"/>
        <v>0</v>
      </c>
      <c r="U105" s="102">
        <f t="shared" si="61"/>
        <v>0</v>
      </c>
      <c r="V105" s="99" t="str">
        <f t="shared" si="62"/>
        <v>nebija plānots</v>
      </c>
      <c r="W105" s="102">
        <f t="shared" si="63"/>
        <v>0</v>
      </c>
      <c r="X105" s="99" t="str">
        <f t="shared" si="64"/>
        <v>nebija plānots</v>
      </c>
      <c r="Y105" s="84">
        <v>0</v>
      </c>
      <c r="Z105" s="84">
        <v>0</v>
      </c>
      <c r="AA105" s="99" t="str">
        <f t="shared" si="65"/>
        <v>nebija plānots</v>
      </c>
      <c r="AB105" s="100">
        <f t="shared" si="66"/>
        <v>0</v>
      </c>
      <c r="AC105" s="99" t="str">
        <f t="shared" si="67"/>
        <v>nebija plānots</v>
      </c>
      <c r="AD105" s="102">
        <f t="shared" si="68"/>
        <v>0</v>
      </c>
      <c r="AE105" s="102">
        <f t="shared" si="69"/>
        <v>0</v>
      </c>
      <c r="AF105" s="99" t="str">
        <f t="shared" si="70"/>
        <v>nebija plānots</v>
      </c>
      <c r="AG105" s="102">
        <f t="shared" si="71"/>
        <v>0</v>
      </c>
      <c r="AH105" s="99" t="str">
        <f t="shared" si="72"/>
        <v>nebija plānots</v>
      </c>
      <c r="AI105" s="84">
        <v>0</v>
      </c>
      <c r="AJ105" s="84">
        <v>0</v>
      </c>
      <c r="AK105" s="84">
        <v>0</v>
      </c>
      <c r="AL105" s="84">
        <v>0</v>
      </c>
      <c r="AM105" s="84">
        <v>0</v>
      </c>
      <c r="AN105" s="84">
        <v>0</v>
      </c>
      <c r="AO105" s="84">
        <v>0</v>
      </c>
      <c r="AP105" s="84">
        <v>0</v>
      </c>
      <c r="AQ105" s="84">
        <v>38963.5760475758</v>
      </c>
      <c r="AR105" s="70">
        <f t="shared" si="73"/>
        <v>38963.5760475758</v>
      </c>
    </row>
    <row r="106" spans="1:44" ht="42" x14ac:dyDescent="0.25">
      <c r="A106" s="18" t="str">
        <f t="shared" si="56"/>
        <v>2.2.3.6.1</v>
      </c>
      <c r="B106" s="63">
        <v>2</v>
      </c>
      <c r="C106" s="74" t="s">
        <v>138</v>
      </c>
      <c r="D106" s="65" t="s">
        <v>139</v>
      </c>
      <c r="E106" s="63" t="s">
        <v>154</v>
      </c>
      <c r="F106" s="65" t="s">
        <v>155</v>
      </c>
      <c r="G106" s="77" t="s">
        <v>167</v>
      </c>
      <c r="H106" s="65" t="s">
        <v>168</v>
      </c>
      <c r="I106" s="66">
        <v>1</v>
      </c>
      <c r="J106" s="68" t="s">
        <v>81</v>
      </c>
      <c r="K106" s="63" t="s">
        <v>16</v>
      </c>
      <c r="L106" s="84">
        <v>0</v>
      </c>
      <c r="M106" s="84">
        <v>0</v>
      </c>
      <c r="N106" s="84">
        <v>15029</v>
      </c>
      <c r="O106" s="84">
        <v>0</v>
      </c>
      <c r="P106" s="84">
        <v>0</v>
      </c>
      <c r="Q106" s="99" t="str">
        <f t="shared" si="57"/>
        <v>nebija plānots</v>
      </c>
      <c r="R106" s="100">
        <f t="shared" si="58"/>
        <v>0</v>
      </c>
      <c r="S106" s="99" t="str">
        <f t="shared" si="59"/>
        <v>nebija plānots</v>
      </c>
      <c r="T106" s="102">
        <f t="shared" si="60"/>
        <v>15029</v>
      </c>
      <c r="U106" s="102">
        <f t="shared" si="61"/>
        <v>15029</v>
      </c>
      <c r="V106" s="99">
        <f t="shared" si="62"/>
        <v>1</v>
      </c>
      <c r="W106" s="102">
        <f t="shared" si="63"/>
        <v>0</v>
      </c>
      <c r="X106" s="99">
        <f t="shared" si="64"/>
        <v>0</v>
      </c>
      <c r="Y106" s="84">
        <v>0</v>
      </c>
      <c r="Z106" s="84">
        <v>0</v>
      </c>
      <c r="AA106" s="99" t="str">
        <f t="shared" si="65"/>
        <v>nebija plānots</v>
      </c>
      <c r="AB106" s="100">
        <f t="shared" si="66"/>
        <v>0</v>
      </c>
      <c r="AC106" s="99" t="str">
        <f t="shared" si="67"/>
        <v>nebija plānots</v>
      </c>
      <c r="AD106" s="102">
        <f t="shared" si="68"/>
        <v>15029</v>
      </c>
      <c r="AE106" s="102">
        <f t="shared" si="69"/>
        <v>15029</v>
      </c>
      <c r="AF106" s="99">
        <f t="shared" si="70"/>
        <v>1</v>
      </c>
      <c r="AG106" s="102">
        <f t="shared" si="71"/>
        <v>0</v>
      </c>
      <c r="AH106" s="99">
        <f t="shared" si="72"/>
        <v>0</v>
      </c>
      <c r="AI106" s="84">
        <v>0</v>
      </c>
      <c r="AJ106" s="84">
        <v>0</v>
      </c>
      <c r="AK106" s="84">
        <v>0</v>
      </c>
      <c r="AL106" s="84">
        <v>0</v>
      </c>
      <c r="AM106" s="84">
        <v>0</v>
      </c>
      <c r="AN106" s="84">
        <v>22000</v>
      </c>
      <c r="AO106" s="84">
        <v>0</v>
      </c>
      <c r="AP106" s="84">
        <v>0</v>
      </c>
      <c r="AQ106" s="84">
        <v>37782.449999999997</v>
      </c>
      <c r="AR106" s="70">
        <f t="shared" si="73"/>
        <v>74811.45</v>
      </c>
    </row>
    <row r="107" spans="1:44" ht="42" x14ac:dyDescent="0.25">
      <c r="A107" s="18" t="str">
        <f t="shared" si="56"/>
        <v>2.2.3.6.2</v>
      </c>
      <c r="B107" s="63">
        <v>2</v>
      </c>
      <c r="C107" s="74" t="s">
        <v>138</v>
      </c>
      <c r="D107" s="65" t="s">
        <v>139</v>
      </c>
      <c r="E107" s="63" t="s">
        <v>154</v>
      </c>
      <c r="F107" s="65" t="s">
        <v>155</v>
      </c>
      <c r="G107" s="77" t="s">
        <v>167</v>
      </c>
      <c r="H107" s="65" t="s">
        <v>168</v>
      </c>
      <c r="I107" s="66">
        <v>2</v>
      </c>
      <c r="J107" s="68" t="s">
        <v>81</v>
      </c>
      <c r="K107" s="63" t="s">
        <v>16</v>
      </c>
      <c r="L107" s="84">
        <v>0</v>
      </c>
      <c r="M107" s="84">
        <v>1167177.9199999997</v>
      </c>
      <c r="N107" s="84">
        <v>75343.55</v>
      </c>
      <c r="O107" s="84">
        <v>34245.800000000003</v>
      </c>
      <c r="P107" s="84">
        <v>34245.800000000003</v>
      </c>
      <c r="Q107" s="99">
        <f t="shared" si="57"/>
        <v>1</v>
      </c>
      <c r="R107" s="100">
        <f t="shared" si="58"/>
        <v>0</v>
      </c>
      <c r="S107" s="99">
        <f t="shared" si="59"/>
        <v>0</v>
      </c>
      <c r="T107" s="102">
        <f t="shared" si="60"/>
        <v>109589.35</v>
      </c>
      <c r="U107" s="102">
        <f t="shared" si="61"/>
        <v>109589.35</v>
      </c>
      <c r="V107" s="99">
        <f t="shared" si="62"/>
        <v>1</v>
      </c>
      <c r="W107" s="102">
        <f t="shared" si="63"/>
        <v>0</v>
      </c>
      <c r="X107" s="99">
        <f t="shared" si="64"/>
        <v>0</v>
      </c>
      <c r="Y107" s="84">
        <v>20469.82</v>
      </c>
      <c r="Z107" s="84">
        <v>27620.02</v>
      </c>
      <c r="AA107" s="99">
        <f t="shared" si="65"/>
        <v>1.3493044882661402</v>
      </c>
      <c r="AB107" s="100">
        <f t="shared" si="66"/>
        <v>7150.2000000000007</v>
      </c>
      <c r="AC107" s="99">
        <f t="shared" si="67"/>
        <v>0.34930448826614013</v>
      </c>
      <c r="AD107" s="102">
        <f t="shared" si="68"/>
        <v>130059.17000000001</v>
      </c>
      <c r="AE107" s="102">
        <f t="shared" si="69"/>
        <v>137209.37</v>
      </c>
      <c r="AF107" s="99">
        <f t="shared" si="70"/>
        <v>1.0549765156889743</v>
      </c>
      <c r="AG107" s="102">
        <f t="shared" si="71"/>
        <v>7150.1999999999825</v>
      </c>
      <c r="AH107" s="99">
        <f t="shared" si="72"/>
        <v>5.4976515688974346E-2</v>
      </c>
      <c r="AI107" s="84">
        <v>8644.5</v>
      </c>
      <c r="AJ107" s="84">
        <v>6341.85</v>
      </c>
      <c r="AK107" s="84">
        <v>6134.45</v>
      </c>
      <c r="AL107" s="84">
        <v>42053.599999999999</v>
      </c>
      <c r="AM107" s="84">
        <v>4400</v>
      </c>
      <c r="AN107" s="84">
        <v>88595.6</v>
      </c>
      <c r="AO107" s="84">
        <v>55724.07</v>
      </c>
      <c r="AP107" s="84">
        <v>17579.7</v>
      </c>
      <c r="AQ107" s="84">
        <v>9884.92</v>
      </c>
      <c r="AR107" s="70">
        <f t="shared" si="73"/>
        <v>369417.86000000004</v>
      </c>
    </row>
    <row r="108" spans="1:44" ht="42" x14ac:dyDescent="0.25">
      <c r="A108" s="18" t="str">
        <f t="shared" si="56"/>
        <v>2.2.3.6.3</v>
      </c>
      <c r="B108" s="63">
        <v>2</v>
      </c>
      <c r="C108" s="74" t="s">
        <v>138</v>
      </c>
      <c r="D108" s="65" t="s">
        <v>139</v>
      </c>
      <c r="E108" s="63" t="s">
        <v>154</v>
      </c>
      <c r="F108" s="65" t="s">
        <v>155</v>
      </c>
      <c r="G108" s="77" t="s">
        <v>167</v>
      </c>
      <c r="H108" s="65" t="s">
        <v>168</v>
      </c>
      <c r="I108" s="66">
        <v>3</v>
      </c>
      <c r="J108" s="68" t="s">
        <v>81</v>
      </c>
      <c r="K108" s="63" t="s">
        <v>16</v>
      </c>
      <c r="L108" s="84">
        <v>0</v>
      </c>
      <c r="M108" s="84">
        <v>279153.60000000003</v>
      </c>
      <c r="N108" s="84">
        <v>24856.3</v>
      </c>
      <c r="O108" s="84">
        <v>7522.9</v>
      </c>
      <c r="P108" s="84">
        <v>7522.9</v>
      </c>
      <c r="Q108" s="99">
        <f t="shared" si="57"/>
        <v>1</v>
      </c>
      <c r="R108" s="100">
        <f t="shared" si="58"/>
        <v>0</v>
      </c>
      <c r="S108" s="99">
        <f t="shared" si="59"/>
        <v>0</v>
      </c>
      <c r="T108" s="102">
        <f t="shared" si="60"/>
        <v>32379.199999999997</v>
      </c>
      <c r="U108" s="102">
        <f t="shared" si="61"/>
        <v>32379.199999999997</v>
      </c>
      <c r="V108" s="99">
        <f t="shared" si="62"/>
        <v>1</v>
      </c>
      <c r="W108" s="102">
        <f t="shared" si="63"/>
        <v>0</v>
      </c>
      <c r="X108" s="99">
        <f t="shared" si="64"/>
        <v>0</v>
      </c>
      <c r="Y108" s="84">
        <v>0</v>
      </c>
      <c r="Z108" s="84">
        <v>7280.7</v>
      </c>
      <c r="AA108" s="99" t="str">
        <f t="shared" si="65"/>
        <v>nebija plānots</v>
      </c>
      <c r="AB108" s="100">
        <f t="shared" si="66"/>
        <v>7280.7</v>
      </c>
      <c r="AC108" s="99" t="str">
        <f t="shared" si="67"/>
        <v>nebija plānots</v>
      </c>
      <c r="AD108" s="102">
        <f t="shared" si="68"/>
        <v>32379.199999999997</v>
      </c>
      <c r="AE108" s="102">
        <f t="shared" si="69"/>
        <v>39659.899999999994</v>
      </c>
      <c r="AF108" s="99">
        <f t="shared" si="70"/>
        <v>1.224857315807679</v>
      </c>
      <c r="AG108" s="102">
        <f t="shared" si="71"/>
        <v>7280.6999999999971</v>
      </c>
      <c r="AH108" s="99">
        <f t="shared" si="72"/>
        <v>0.22485731580767893</v>
      </c>
      <c r="AI108" s="84">
        <v>0</v>
      </c>
      <c r="AJ108" s="84">
        <v>7464.8</v>
      </c>
      <c r="AK108" s="84">
        <v>0</v>
      </c>
      <c r="AL108" s="84">
        <v>10973.9</v>
      </c>
      <c r="AM108" s="84">
        <v>0</v>
      </c>
      <c r="AN108" s="84">
        <v>11847.5</v>
      </c>
      <c r="AO108" s="84">
        <v>0</v>
      </c>
      <c r="AP108" s="84">
        <v>15934.1</v>
      </c>
      <c r="AQ108" s="84">
        <v>31577</v>
      </c>
      <c r="AR108" s="70">
        <f t="shared" si="73"/>
        <v>110176.5</v>
      </c>
    </row>
    <row r="109" spans="1:44" ht="42" x14ac:dyDescent="0.25">
      <c r="A109" s="18" t="str">
        <f t="shared" si="56"/>
        <v>2.2.3.6.4</v>
      </c>
      <c r="B109" s="63">
        <v>2</v>
      </c>
      <c r="C109" s="74" t="s">
        <v>138</v>
      </c>
      <c r="D109" s="65" t="s">
        <v>139</v>
      </c>
      <c r="E109" s="63" t="s">
        <v>154</v>
      </c>
      <c r="F109" s="65" t="s">
        <v>155</v>
      </c>
      <c r="G109" s="77" t="s">
        <v>167</v>
      </c>
      <c r="H109" s="65" t="s">
        <v>168</v>
      </c>
      <c r="I109" s="66">
        <v>4</v>
      </c>
      <c r="J109" s="68" t="s">
        <v>81</v>
      </c>
      <c r="K109" s="63" t="s">
        <v>16</v>
      </c>
      <c r="L109" s="84">
        <v>0</v>
      </c>
      <c r="M109" s="84">
        <v>306569.07000000007</v>
      </c>
      <c r="N109" s="84">
        <v>143845.26</v>
      </c>
      <c r="O109" s="84">
        <v>124901.75</v>
      </c>
      <c r="P109" s="84">
        <v>124901.75</v>
      </c>
      <c r="Q109" s="99">
        <f t="shared" si="57"/>
        <v>1</v>
      </c>
      <c r="R109" s="100">
        <f t="shared" si="58"/>
        <v>0</v>
      </c>
      <c r="S109" s="99">
        <f t="shared" si="59"/>
        <v>0</v>
      </c>
      <c r="T109" s="102">
        <f t="shared" si="60"/>
        <v>268747.01</v>
      </c>
      <c r="U109" s="102">
        <f t="shared" si="61"/>
        <v>268747.01</v>
      </c>
      <c r="V109" s="99">
        <f t="shared" si="62"/>
        <v>1</v>
      </c>
      <c r="W109" s="102">
        <f t="shared" si="63"/>
        <v>0</v>
      </c>
      <c r="X109" s="99">
        <f t="shared" si="64"/>
        <v>0</v>
      </c>
      <c r="Y109" s="84">
        <v>0</v>
      </c>
      <c r="Z109" s="84">
        <v>123327.46999999999</v>
      </c>
      <c r="AA109" s="99" t="str">
        <f t="shared" si="65"/>
        <v>nebija plānots</v>
      </c>
      <c r="AB109" s="100">
        <f t="shared" si="66"/>
        <v>123327.46999999999</v>
      </c>
      <c r="AC109" s="99" t="str">
        <f t="shared" si="67"/>
        <v>nebija plānots</v>
      </c>
      <c r="AD109" s="102">
        <f t="shared" si="68"/>
        <v>268747.01</v>
      </c>
      <c r="AE109" s="102">
        <f t="shared" si="69"/>
        <v>392074.48</v>
      </c>
      <c r="AF109" s="99">
        <f t="shared" si="70"/>
        <v>1.4588980171351487</v>
      </c>
      <c r="AG109" s="102">
        <f t="shared" si="71"/>
        <v>123327.46999999997</v>
      </c>
      <c r="AH109" s="99">
        <f t="shared" si="72"/>
        <v>0.45889801713514866</v>
      </c>
      <c r="AI109" s="84">
        <v>11178.35</v>
      </c>
      <c r="AJ109" s="84">
        <v>20977.599999999999</v>
      </c>
      <c r="AK109" s="84">
        <v>37978.35</v>
      </c>
      <c r="AL109" s="84">
        <v>44517.15</v>
      </c>
      <c r="AM109" s="84">
        <v>61875.12</v>
      </c>
      <c r="AN109" s="84">
        <v>86286.399999999994</v>
      </c>
      <c r="AO109" s="84">
        <v>1438457.0999999999</v>
      </c>
      <c r="AP109" s="84">
        <v>57927.85</v>
      </c>
      <c r="AQ109" s="84">
        <v>22021</v>
      </c>
      <c r="AR109" s="70">
        <f t="shared" si="73"/>
        <v>2049965.93</v>
      </c>
    </row>
    <row r="110" spans="1:44" ht="42" x14ac:dyDescent="0.25">
      <c r="A110" s="18" t="str">
        <f t="shared" si="56"/>
        <v>2.2.3.7.1</v>
      </c>
      <c r="B110" s="63">
        <v>2</v>
      </c>
      <c r="C110" s="74" t="s">
        <v>138</v>
      </c>
      <c r="D110" s="65" t="s">
        <v>139</v>
      </c>
      <c r="E110" s="63" t="s">
        <v>154</v>
      </c>
      <c r="F110" s="65" t="s">
        <v>155</v>
      </c>
      <c r="G110" s="77" t="s">
        <v>169</v>
      </c>
      <c r="H110" s="65" t="s">
        <v>170</v>
      </c>
      <c r="I110" s="66">
        <v>1</v>
      </c>
      <c r="J110" s="68" t="s">
        <v>81</v>
      </c>
      <c r="K110" s="63" t="s">
        <v>16</v>
      </c>
      <c r="L110" s="84">
        <v>0</v>
      </c>
      <c r="M110" s="84">
        <v>257722.59000000003</v>
      </c>
      <c r="N110" s="84">
        <v>275896.8</v>
      </c>
      <c r="O110" s="84">
        <v>0</v>
      </c>
      <c r="P110" s="84">
        <v>0</v>
      </c>
      <c r="Q110" s="99" t="str">
        <f t="shared" si="57"/>
        <v>nebija plānots</v>
      </c>
      <c r="R110" s="100">
        <f t="shared" si="58"/>
        <v>0</v>
      </c>
      <c r="S110" s="99" t="str">
        <f t="shared" si="59"/>
        <v>nebija plānots</v>
      </c>
      <c r="T110" s="102">
        <f t="shared" si="60"/>
        <v>275896.8</v>
      </c>
      <c r="U110" s="102">
        <f t="shared" si="61"/>
        <v>275896.8</v>
      </c>
      <c r="V110" s="99">
        <f t="shared" si="62"/>
        <v>1</v>
      </c>
      <c r="W110" s="102">
        <f t="shared" si="63"/>
        <v>0</v>
      </c>
      <c r="X110" s="99">
        <f t="shared" si="64"/>
        <v>0</v>
      </c>
      <c r="Y110" s="84">
        <v>0</v>
      </c>
      <c r="Z110" s="84">
        <v>447159.23</v>
      </c>
      <c r="AA110" s="99" t="str">
        <f t="shared" si="65"/>
        <v>nebija plānots</v>
      </c>
      <c r="AB110" s="100">
        <f t="shared" si="66"/>
        <v>447159.23</v>
      </c>
      <c r="AC110" s="99" t="str">
        <f t="shared" si="67"/>
        <v>nebija plānots</v>
      </c>
      <c r="AD110" s="102">
        <f t="shared" si="68"/>
        <v>275896.8</v>
      </c>
      <c r="AE110" s="102">
        <f t="shared" si="69"/>
        <v>723056.03</v>
      </c>
      <c r="AF110" s="99">
        <f t="shared" si="70"/>
        <v>2.6207481565570898</v>
      </c>
      <c r="AG110" s="102">
        <f t="shared" si="71"/>
        <v>447159.23000000004</v>
      </c>
      <c r="AH110" s="99">
        <f t="shared" si="72"/>
        <v>1.6207481565570896</v>
      </c>
      <c r="AI110" s="84">
        <v>284274.71999999997</v>
      </c>
      <c r="AJ110" s="84">
        <v>172252.5</v>
      </c>
      <c r="AK110" s="84">
        <v>195117.83</v>
      </c>
      <c r="AL110" s="84">
        <v>51020.21</v>
      </c>
      <c r="AM110" s="84">
        <v>0</v>
      </c>
      <c r="AN110" s="84">
        <v>0</v>
      </c>
      <c r="AO110" s="84">
        <v>223614.68</v>
      </c>
      <c r="AP110" s="84">
        <v>0</v>
      </c>
      <c r="AQ110" s="84">
        <v>152366.39999999999</v>
      </c>
      <c r="AR110" s="70">
        <f t="shared" si="73"/>
        <v>1354543.14</v>
      </c>
    </row>
    <row r="111" spans="1:44" ht="21" x14ac:dyDescent="0.25">
      <c r="A111" s="18" t="str">
        <f t="shared" si="56"/>
        <v>2.3.1.1._</v>
      </c>
      <c r="B111" s="63">
        <v>2</v>
      </c>
      <c r="C111" s="74" t="s">
        <v>171</v>
      </c>
      <c r="D111" s="65" t="s">
        <v>172</v>
      </c>
      <c r="E111" s="63" t="s">
        <v>173</v>
      </c>
      <c r="F111" s="65" t="s">
        <v>174</v>
      </c>
      <c r="G111" s="77" t="s">
        <v>175</v>
      </c>
      <c r="H111" s="65" t="s">
        <v>176</v>
      </c>
      <c r="I111" s="66" t="s">
        <v>27</v>
      </c>
      <c r="J111" s="73" t="s">
        <v>89</v>
      </c>
      <c r="K111" s="63" t="s">
        <v>16</v>
      </c>
      <c r="L111" s="84">
        <v>0</v>
      </c>
      <c r="M111" s="84">
        <v>0</v>
      </c>
      <c r="N111" s="84">
        <v>0</v>
      </c>
      <c r="O111" s="84">
        <v>0</v>
      </c>
      <c r="P111" s="84">
        <v>0</v>
      </c>
      <c r="Q111" s="99" t="str">
        <f t="shared" si="57"/>
        <v>nebija plānots</v>
      </c>
      <c r="R111" s="100">
        <f t="shared" si="58"/>
        <v>0</v>
      </c>
      <c r="S111" s="99" t="str">
        <f t="shared" si="59"/>
        <v>nebija plānots</v>
      </c>
      <c r="T111" s="102">
        <f t="shared" si="60"/>
        <v>0</v>
      </c>
      <c r="U111" s="102">
        <f t="shared" si="61"/>
        <v>0</v>
      </c>
      <c r="V111" s="99" t="str">
        <f t="shared" si="62"/>
        <v>nebija plānots</v>
      </c>
      <c r="W111" s="102">
        <f t="shared" si="63"/>
        <v>0</v>
      </c>
      <c r="X111" s="99" t="str">
        <f t="shared" si="64"/>
        <v>nebija plānots</v>
      </c>
      <c r="Y111" s="84">
        <v>0</v>
      </c>
      <c r="Z111" s="84">
        <v>0</v>
      </c>
      <c r="AA111" s="99" t="str">
        <f t="shared" si="65"/>
        <v>nebija plānots</v>
      </c>
      <c r="AB111" s="100">
        <f t="shared" si="66"/>
        <v>0</v>
      </c>
      <c r="AC111" s="99" t="str">
        <f t="shared" si="67"/>
        <v>nebija plānots</v>
      </c>
      <c r="AD111" s="102">
        <f t="shared" si="68"/>
        <v>0</v>
      </c>
      <c r="AE111" s="102">
        <f t="shared" si="69"/>
        <v>0</v>
      </c>
      <c r="AF111" s="99" t="str">
        <f t="shared" si="70"/>
        <v>nebija plānots</v>
      </c>
      <c r="AG111" s="102">
        <f t="shared" si="71"/>
        <v>0</v>
      </c>
      <c r="AH111" s="99" t="str">
        <f t="shared" si="72"/>
        <v>nebija plānots</v>
      </c>
      <c r="AI111" s="84">
        <v>0</v>
      </c>
      <c r="AJ111" s="84">
        <v>0</v>
      </c>
      <c r="AK111" s="84">
        <v>0</v>
      </c>
      <c r="AL111" s="84">
        <v>0</v>
      </c>
      <c r="AM111" s="84">
        <v>0</v>
      </c>
      <c r="AN111" s="84">
        <v>0</v>
      </c>
      <c r="AO111" s="84">
        <v>0</v>
      </c>
      <c r="AP111" s="84">
        <v>0</v>
      </c>
      <c r="AQ111" s="84">
        <v>0</v>
      </c>
      <c r="AR111" s="70">
        <f t="shared" si="73"/>
        <v>0</v>
      </c>
    </row>
    <row r="112" spans="1:44" ht="21" x14ac:dyDescent="0.25">
      <c r="A112" s="18" t="str">
        <f t="shared" si="56"/>
        <v>2.3.1.2.1</v>
      </c>
      <c r="B112" s="63">
        <v>2</v>
      </c>
      <c r="C112" s="74" t="s">
        <v>171</v>
      </c>
      <c r="D112" s="65" t="s">
        <v>172</v>
      </c>
      <c r="E112" s="63" t="s">
        <v>173</v>
      </c>
      <c r="F112" s="65" t="s">
        <v>174</v>
      </c>
      <c r="G112" s="77" t="s">
        <v>177</v>
      </c>
      <c r="H112" s="65" t="s">
        <v>178</v>
      </c>
      <c r="I112" s="66">
        <v>1</v>
      </c>
      <c r="J112" s="73" t="s">
        <v>89</v>
      </c>
      <c r="K112" s="63" t="s">
        <v>16</v>
      </c>
      <c r="L112" s="84">
        <v>0</v>
      </c>
      <c r="M112" s="84">
        <v>0</v>
      </c>
      <c r="N112" s="84">
        <v>0</v>
      </c>
      <c r="O112" s="84">
        <v>0</v>
      </c>
      <c r="P112" s="84">
        <v>0</v>
      </c>
      <c r="Q112" s="99" t="str">
        <f t="shared" si="57"/>
        <v>nebija plānots</v>
      </c>
      <c r="R112" s="100">
        <f t="shared" si="58"/>
        <v>0</v>
      </c>
      <c r="S112" s="99" t="str">
        <f t="shared" si="59"/>
        <v>nebija plānots</v>
      </c>
      <c r="T112" s="102">
        <f t="shared" si="60"/>
        <v>0</v>
      </c>
      <c r="U112" s="102">
        <f t="shared" si="61"/>
        <v>0</v>
      </c>
      <c r="V112" s="99" t="str">
        <f t="shared" si="62"/>
        <v>nebija plānots</v>
      </c>
      <c r="W112" s="102">
        <f t="shared" si="63"/>
        <v>0</v>
      </c>
      <c r="X112" s="99" t="str">
        <f t="shared" si="64"/>
        <v>nebija plānots</v>
      </c>
      <c r="Y112" s="84">
        <v>0</v>
      </c>
      <c r="Z112" s="84">
        <v>0</v>
      </c>
      <c r="AA112" s="99" t="str">
        <f t="shared" si="65"/>
        <v>nebija plānots</v>
      </c>
      <c r="AB112" s="100">
        <f t="shared" si="66"/>
        <v>0</v>
      </c>
      <c r="AC112" s="99" t="str">
        <f t="shared" si="67"/>
        <v>nebija plānots</v>
      </c>
      <c r="AD112" s="102">
        <f t="shared" si="68"/>
        <v>0</v>
      </c>
      <c r="AE112" s="102">
        <f t="shared" si="69"/>
        <v>0</v>
      </c>
      <c r="AF112" s="99" t="str">
        <f t="shared" si="70"/>
        <v>nebija plānots</v>
      </c>
      <c r="AG112" s="102">
        <f t="shared" si="71"/>
        <v>0</v>
      </c>
      <c r="AH112" s="99" t="str">
        <f t="shared" si="72"/>
        <v>nebija plānots</v>
      </c>
      <c r="AI112" s="84">
        <v>0</v>
      </c>
      <c r="AJ112" s="84">
        <v>0</v>
      </c>
      <c r="AK112" s="84">
        <v>0</v>
      </c>
      <c r="AL112" s="84">
        <v>0</v>
      </c>
      <c r="AM112" s="84">
        <v>0</v>
      </c>
      <c r="AN112" s="84">
        <v>0</v>
      </c>
      <c r="AO112" s="84">
        <v>1500000</v>
      </c>
      <c r="AP112" s="84">
        <v>0</v>
      </c>
      <c r="AQ112" s="84">
        <v>1500000</v>
      </c>
      <c r="AR112" s="70">
        <f t="shared" si="73"/>
        <v>3000000</v>
      </c>
    </row>
    <row r="113" spans="1:44" ht="21" x14ac:dyDescent="0.25">
      <c r="A113" s="18" t="str">
        <f t="shared" si="56"/>
        <v>2.3.1.2.2</v>
      </c>
      <c r="B113" s="63">
        <v>2</v>
      </c>
      <c r="C113" s="74" t="s">
        <v>171</v>
      </c>
      <c r="D113" s="65" t="s">
        <v>172</v>
      </c>
      <c r="E113" s="63" t="s">
        <v>173</v>
      </c>
      <c r="F113" s="65" t="s">
        <v>174</v>
      </c>
      <c r="G113" s="77" t="s">
        <v>177</v>
      </c>
      <c r="H113" s="65" t="s">
        <v>178</v>
      </c>
      <c r="I113" s="66">
        <v>2</v>
      </c>
      <c r="J113" s="73" t="s">
        <v>89</v>
      </c>
      <c r="K113" s="63" t="s">
        <v>16</v>
      </c>
      <c r="L113" s="84">
        <v>0</v>
      </c>
      <c r="M113" s="84">
        <v>0</v>
      </c>
      <c r="N113" s="84">
        <v>0</v>
      </c>
      <c r="O113" s="84">
        <v>0</v>
      </c>
      <c r="P113" s="84">
        <v>0</v>
      </c>
      <c r="Q113" s="99" t="str">
        <f t="shared" si="57"/>
        <v>nebija plānots</v>
      </c>
      <c r="R113" s="100">
        <f t="shared" si="58"/>
        <v>0</v>
      </c>
      <c r="S113" s="99" t="str">
        <f t="shared" si="59"/>
        <v>nebija plānots</v>
      </c>
      <c r="T113" s="102">
        <f t="shared" si="60"/>
        <v>0</v>
      </c>
      <c r="U113" s="102">
        <f t="shared" si="61"/>
        <v>0</v>
      </c>
      <c r="V113" s="99" t="str">
        <f t="shared" si="62"/>
        <v>nebija plānots</v>
      </c>
      <c r="W113" s="102">
        <f t="shared" si="63"/>
        <v>0</v>
      </c>
      <c r="X113" s="99" t="str">
        <f t="shared" si="64"/>
        <v>nebija plānots</v>
      </c>
      <c r="Y113" s="84">
        <v>0</v>
      </c>
      <c r="Z113" s="84">
        <v>0</v>
      </c>
      <c r="AA113" s="99" t="str">
        <f t="shared" si="65"/>
        <v>nebija plānots</v>
      </c>
      <c r="AB113" s="100">
        <f t="shared" si="66"/>
        <v>0</v>
      </c>
      <c r="AC113" s="99" t="str">
        <f t="shared" si="67"/>
        <v>nebija plānots</v>
      </c>
      <c r="AD113" s="102">
        <f t="shared" si="68"/>
        <v>0</v>
      </c>
      <c r="AE113" s="102">
        <f t="shared" si="69"/>
        <v>0</v>
      </c>
      <c r="AF113" s="99" t="str">
        <f t="shared" si="70"/>
        <v>nebija plānots</v>
      </c>
      <c r="AG113" s="102">
        <f t="shared" si="71"/>
        <v>0</v>
      </c>
      <c r="AH113" s="99" t="str">
        <f t="shared" si="72"/>
        <v>nebija plānots</v>
      </c>
      <c r="AI113" s="84">
        <v>0</v>
      </c>
      <c r="AJ113" s="84">
        <v>0</v>
      </c>
      <c r="AK113" s="84">
        <v>0</v>
      </c>
      <c r="AL113" s="84">
        <v>0</v>
      </c>
      <c r="AM113" s="84">
        <v>0</v>
      </c>
      <c r="AN113" s="84">
        <v>0</v>
      </c>
      <c r="AO113" s="84">
        <v>0</v>
      </c>
      <c r="AP113" s="84">
        <v>0</v>
      </c>
      <c r="AQ113" s="84">
        <v>0</v>
      </c>
      <c r="AR113" s="70">
        <f t="shared" si="73"/>
        <v>0</v>
      </c>
    </row>
    <row r="114" spans="1:44" ht="21" x14ac:dyDescent="0.25">
      <c r="A114" s="18" t="str">
        <f t="shared" si="56"/>
        <v>2.3.1.2.3</v>
      </c>
      <c r="B114" s="63">
        <v>2</v>
      </c>
      <c r="C114" s="74" t="s">
        <v>171</v>
      </c>
      <c r="D114" s="65" t="s">
        <v>172</v>
      </c>
      <c r="E114" s="63" t="s">
        <v>173</v>
      </c>
      <c r="F114" s="65" t="s">
        <v>174</v>
      </c>
      <c r="G114" s="77" t="s">
        <v>177</v>
      </c>
      <c r="H114" s="65" t="s">
        <v>178</v>
      </c>
      <c r="I114" s="66">
        <v>3</v>
      </c>
      <c r="J114" s="73" t="s">
        <v>89</v>
      </c>
      <c r="K114" s="63" t="s">
        <v>16</v>
      </c>
      <c r="L114" s="84">
        <v>0</v>
      </c>
      <c r="M114" s="84">
        <v>0</v>
      </c>
      <c r="N114" s="84">
        <v>0</v>
      </c>
      <c r="O114" s="84">
        <v>0</v>
      </c>
      <c r="P114" s="84">
        <v>0</v>
      </c>
      <c r="Q114" s="99" t="str">
        <f t="shared" si="57"/>
        <v>nebija plānots</v>
      </c>
      <c r="R114" s="100">
        <f t="shared" si="58"/>
        <v>0</v>
      </c>
      <c r="S114" s="99" t="str">
        <f t="shared" si="59"/>
        <v>nebija plānots</v>
      </c>
      <c r="T114" s="102">
        <f t="shared" si="60"/>
        <v>0</v>
      </c>
      <c r="U114" s="102">
        <f t="shared" si="61"/>
        <v>0</v>
      </c>
      <c r="V114" s="99" t="str">
        <f t="shared" si="62"/>
        <v>nebija plānots</v>
      </c>
      <c r="W114" s="102">
        <f t="shared" si="63"/>
        <v>0</v>
      </c>
      <c r="X114" s="99" t="str">
        <f t="shared" si="64"/>
        <v>nebija plānots</v>
      </c>
      <c r="Y114" s="84">
        <v>0</v>
      </c>
      <c r="Z114" s="84">
        <v>0</v>
      </c>
      <c r="AA114" s="99" t="str">
        <f t="shared" si="65"/>
        <v>nebija plānots</v>
      </c>
      <c r="AB114" s="100">
        <f t="shared" si="66"/>
        <v>0</v>
      </c>
      <c r="AC114" s="99" t="str">
        <f t="shared" si="67"/>
        <v>nebija plānots</v>
      </c>
      <c r="AD114" s="102">
        <f t="shared" si="68"/>
        <v>0</v>
      </c>
      <c r="AE114" s="102">
        <f t="shared" si="69"/>
        <v>0</v>
      </c>
      <c r="AF114" s="99" t="str">
        <f t="shared" si="70"/>
        <v>nebija plānots</v>
      </c>
      <c r="AG114" s="102">
        <f t="shared" si="71"/>
        <v>0</v>
      </c>
      <c r="AH114" s="99" t="str">
        <f t="shared" si="72"/>
        <v>nebija plānots</v>
      </c>
      <c r="AI114" s="84">
        <v>0</v>
      </c>
      <c r="AJ114" s="84">
        <v>0</v>
      </c>
      <c r="AK114" s="84">
        <v>0</v>
      </c>
      <c r="AL114" s="84">
        <v>0</v>
      </c>
      <c r="AM114" s="84">
        <v>0</v>
      </c>
      <c r="AN114" s="84">
        <v>0</v>
      </c>
      <c r="AO114" s="84">
        <v>0</v>
      </c>
      <c r="AP114" s="84">
        <v>0</v>
      </c>
      <c r="AQ114" s="84">
        <v>0</v>
      </c>
      <c r="AR114" s="70">
        <f t="shared" si="73"/>
        <v>0</v>
      </c>
    </row>
    <row r="115" spans="1:44" ht="21" x14ac:dyDescent="0.25">
      <c r="A115" s="18" t="str">
        <f t="shared" si="56"/>
        <v>2.3.1.3._</v>
      </c>
      <c r="B115" s="63">
        <v>2</v>
      </c>
      <c r="C115" s="74" t="s">
        <v>171</v>
      </c>
      <c r="D115" s="65" t="s">
        <v>172</v>
      </c>
      <c r="E115" s="63" t="s">
        <v>173</v>
      </c>
      <c r="F115" s="65" t="s">
        <v>174</v>
      </c>
      <c r="G115" s="77" t="s">
        <v>179</v>
      </c>
      <c r="H115" s="65" t="s">
        <v>180</v>
      </c>
      <c r="I115" s="66" t="s">
        <v>27</v>
      </c>
      <c r="J115" s="73" t="s">
        <v>89</v>
      </c>
      <c r="K115" s="63" t="s">
        <v>16</v>
      </c>
      <c r="L115" s="84">
        <v>0</v>
      </c>
      <c r="M115" s="84">
        <v>0</v>
      </c>
      <c r="N115" s="84">
        <v>0</v>
      </c>
      <c r="O115" s="84">
        <v>0</v>
      </c>
      <c r="P115" s="84">
        <v>0</v>
      </c>
      <c r="Q115" s="99" t="str">
        <f t="shared" si="57"/>
        <v>nebija plānots</v>
      </c>
      <c r="R115" s="100">
        <f t="shared" si="58"/>
        <v>0</v>
      </c>
      <c r="S115" s="99" t="str">
        <f t="shared" si="59"/>
        <v>nebija plānots</v>
      </c>
      <c r="T115" s="102">
        <f t="shared" si="60"/>
        <v>0</v>
      </c>
      <c r="U115" s="102">
        <f t="shared" si="61"/>
        <v>0</v>
      </c>
      <c r="V115" s="99" t="str">
        <f t="shared" si="62"/>
        <v>nebija plānots</v>
      </c>
      <c r="W115" s="102">
        <f t="shared" si="63"/>
        <v>0</v>
      </c>
      <c r="X115" s="99" t="str">
        <f t="shared" si="64"/>
        <v>nebija plānots</v>
      </c>
      <c r="Y115" s="84">
        <v>0</v>
      </c>
      <c r="Z115" s="84">
        <v>0</v>
      </c>
      <c r="AA115" s="99" t="str">
        <f t="shared" si="65"/>
        <v>nebija plānots</v>
      </c>
      <c r="AB115" s="100">
        <f t="shared" si="66"/>
        <v>0</v>
      </c>
      <c r="AC115" s="99" t="str">
        <f t="shared" si="67"/>
        <v>nebija plānots</v>
      </c>
      <c r="AD115" s="102">
        <f t="shared" si="68"/>
        <v>0</v>
      </c>
      <c r="AE115" s="102">
        <f t="shared" si="69"/>
        <v>0</v>
      </c>
      <c r="AF115" s="99" t="str">
        <f t="shared" si="70"/>
        <v>nebija plānots</v>
      </c>
      <c r="AG115" s="102">
        <f t="shared" si="71"/>
        <v>0</v>
      </c>
      <c r="AH115" s="99" t="str">
        <f t="shared" si="72"/>
        <v>nebija plānots</v>
      </c>
      <c r="AI115" s="84">
        <v>0</v>
      </c>
      <c r="AJ115" s="84">
        <v>0</v>
      </c>
      <c r="AK115" s="84">
        <v>0</v>
      </c>
      <c r="AL115" s="84">
        <v>0</v>
      </c>
      <c r="AM115" s="84">
        <v>0</v>
      </c>
      <c r="AN115" s="84">
        <v>0</v>
      </c>
      <c r="AO115" s="84">
        <v>2000000</v>
      </c>
      <c r="AP115" s="84">
        <v>0</v>
      </c>
      <c r="AQ115" s="84">
        <v>0</v>
      </c>
      <c r="AR115" s="70">
        <f t="shared" si="73"/>
        <v>2000000</v>
      </c>
    </row>
    <row r="116" spans="1:44" ht="21" x14ac:dyDescent="0.25">
      <c r="A116" s="18" t="str">
        <f t="shared" si="56"/>
        <v>2.3.1.4._</v>
      </c>
      <c r="B116" s="63">
        <v>2</v>
      </c>
      <c r="C116" s="74" t="s">
        <v>171</v>
      </c>
      <c r="D116" s="65" t="s">
        <v>172</v>
      </c>
      <c r="E116" s="63" t="s">
        <v>173</v>
      </c>
      <c r="F116" s="65" t="s">
        <v>174</v>
      </c>
      <c r="G116" s="77" t="s">
        <v>181</v>
      </c>
      <c r="H116" s="65" t="s">
        <v>182</v>
      </c>
      <c r="I116" s="66" t="s">
        <v>27</v>
      </c>
      <c r="J116" s="73" t="s">
        <v>89</v>
      </c>
      <c r="K116" s="63" t="s">
        <v>16</v>
      </c>
      <c r="L116" s="84">
        <v>0</v>
      </c>
      <c r="M116" s="84">
        <v>0</v>
      </c>
      <c r="N116" s="84">
        <v>0</v>
      </c>
      <c r="O116" s="84">
        <v>0</v>
      </c>
      <c r="P116" s="84">
        <v>0</v>
      </c>
      <c r="Q116" s="99" t="str">
        <f t="shared" si="57"/>
        <v>nebija plānots</v>
      </c>
      <c r="R116" s="100">
        <f t="shared" si="58"/>
        <v>0</v>
      </c>
      <c r="S116" s="99" t="str">
        <f t="shared" si="59"/>
        <v>nebija plānots</v>
      </c>
      <c r="T116" s="102">
        <f t="shared" si="60"/>
        <v>0</v>
      </c>
      <c r="U116" s="102">
        <f t="shared" si="61"/>
        <v>0</v>
      </c>
      <c r="V116" s="99" t="str">
        <f t="shared" si="62"/>
        <v>nebija plānots</v>
      </c>
      <c r="W116" s="102">
        <f t="shared" si="63"/>
        <v>0</v>
      </c>
      <c r="X116" s="99" t="str">
        <f t="shared" si="64"/>
        <v>nebija plānots</v>
      </c>
      <c r="Y116" s="84">
        <v>0</v>
      </c>
      <c r="Z116" s="84">
        <v>0</v>
      </c>
      <c r="AA116" s="99" t="str">
        <f t="shared" si="65"/>
        <v>nebija plānots</v>
      </c>
      <c r="AB116" s="100">
        <f t="shared" si="66"/>
        <v>0</v>
      </c>
      <c r="AC116" s="99" t="str">
        <f t="shared" si="67"/>
        <v>nebija plānots</v>
      </c>
      <c r="AD116" s="102">
        <f t="shared" si="68"/>
        <v>0</v>
      </c>
      <c r="AE116" s="102">
        <f t="shared" si="69"/>
        <v>0</v>
      </c>
      <c r="AF116" s="99" t="str">
        <f t="shared" si="70"/>
        <v>nebija plānots</v>
      </c>
      <c r="AG116" s="102">
        <f t="shared" si="71"/>
        <v>0</v>
      </c>
      <c r="AH116" s="99" t="str">
        <f t="shared" si="72"/>
        <v>nebija plānots</v>
      </c>
      <c r="AI116" s="84">
        <v>0</v>
      </c>
      <c r="AJ116" s="84">
        <v>0</v>
      </c>
      <c r="AK116" s="84">
        <v>0</v>
      </c>
      <c r="AL116" s="84">
        <v>0</v>
      </c>
      <c r="AM116" s="84">
        <v>0</v>
      </c>
      <c r="AN116" s="84">
        <v>0</v>
      </c>
      <c r="AO116" s="84">
        <v>0</v>
      </c>
      <c r="AP116" s="84">
        <v>0</v>
      </c>
      <c r="AQ116" s="84">
        <v>0</v>
      </c>
      <c r="AR116" s="70">
        <f t="shared" si="73"/>
        <v>0</v>
      </c>
    </row>
    <row r="117" spans="1:44" ht="21" x14ac:dyDescent="0.25">
      <c r="A117" s="18" t="str">
        <f t="shared" si="56"/>
        <v>2.3.1.5._</v>
      </c>
      <c r="B117" s="63">
        <v>2</v>
      </c>
      <c r="C117" s="74" t="s">
        <v>171</v>
      </c>
      <c r="D117" s="65" t="s">
        <v>172</v>
      </c>
      <c r="E117" s="63" t="s">
        <v>173</v>
      </c>
      <c r="F117" s="65" t="s">
        <v>174</v>
      </c>
      <c r="G117" s="77" t="s">
        <v>183</v>
      </c>
      <c r="H117" s="65" t="s">
        <v>184</v>
      </c>
      <c r="I117" s="66" t="s">
        <v>27</v>
      </c>
      <c r="J117" s="73" t="s">
        <v>89</v>
      </c>
      <c r="K117" s="63" t="s">
        <v>16</v>
      </c>
      <c r="L117" s="84">
        <v>0</v>
      </c>
      <c r="M117" s="84">
        <v>0</v>
      </c>
      <c r="N117" s="84">
        <v>0</v>
      </c>
      <c r="O117" s="84">
        <v>0</v>
      </c>
      <c r="P117" s="84">
        <v>0</v>
      </c>
      <c r="Q117" s="99" t="str">
        <f t="shared" si="57"/>
        <v>nebija plānots</v>
      </c>
      <c r="R117" s="100">
        <f t="shared" si="58"/>
        <v>0</v>
      </c>
      <c r="S117" s="99" t="str">
        <f t="shared" si="59"/>
        <v>nebija plānots</v>
      </c>
      <c r="T117" s="102">
        <f t="shared" si="60"/>
        <v>0</v>
      </c>
      <c r="U117" s="102">
        <f t="shared" si="61"/>
        <v>0</v>
      </c>
      <c r="V117" s="99" t="str">
        <f t="shared" si="62"/>
        <v>nebija plānots</v>
      </c>
      <c r="W117" s="102">
        <f t="shared" si="63"/>
        <v>0</v>
      </c>
      <c r="X117" s="99" t="str">
        <f t="shared" si="64"/>
        <v>nebija plānots</v>
      </c>
      <c r="Y117" s="84">
        <v>0</v>
      </c>
      <c r="Z117" s="84">
        <v>0</v>
      </c>
      <c r="AA117" s="99" t="str">
        <f t="shared" si="65"/>
        <v>nebija plānots</v>
      </c>
      <c r="AB117" s="100">
        <f t="shared" si="66"/>
        <v>0</v>
      </c>
      <c r="AC117" s="99" t="str">
        <f t="shared" si="67"/>
        <v>nebija plānots</v>
      </c>
      <c r="AD117" s="102">
        <f t="shared" si="68"/>
        <v>0</v>
      </c>
      <c r="AE117" s="102">
        <f t="shared" si="69"/>
        <v>0</v>
      </c>
      <c r="AF117" s="99" t="str">
        <f t="shared" si="70"/>
        <v>nebija plānots</v>
      </c>
      <c r="AG117" s="102">
        <f t="shared" si="71"/>
        <v>0</v>
      </c>
      <c r="AH117" s="99" t="str">
        <f t="shared" si="72"/>
        <v>nebija plānots</v>
      </c>
      <c r="AI117" s="84">
        <v>0</v>
      </c>
      <c r="AJ117" s="84">
        <v>0</v>
      </c>
      <c r="AK117" s="84">
        <v>0</v>
      </c>
      <c r="AL117" s="84">
        <v>0</v>
      </c>
      <c r="AM117" s="84">
        <v>0</v>
      </c>
      <c r="AN117" s="84">
        <v>0</v>
      </c>
      <c r="AO117" s="84">
        <v>0</v>
      </c>
      <c r="AP117" s="84">
        <v>0</v>
      </c>
      <c r="AQ117" s="84">
        <v>0</v>
      </c>
      <c r="AR117" s="70">
        <f t="shared" si="73"/>
        <v>0</v>
      </c>
    </row>
    <row r="118" spans="1:44" ht="31.5" x14ac:dyDescent="0.25">
      <c r="A118" s="18" t="str">
        <f t="shared" si="56"/>
        <v>2.4.1.1._</v>
      </c>
      <c r="B118" s="63">
        <v>2</v>
      </c>
      <c r="C118" s="74" t="s">
        <v>185</v>
      </c>
      <c r="D118" s="65" t="s">
        <v>186</v>
      </c>
      <c r="E118" s="63" t="s">
        <v>187</v>
      </c>
      <c r="F118" s="65" t="s">
        <v>510</v>
      </c>
      <c r="G118" s="66" t="s">
        <v>189</v>
      </c>
      <c r="H118" s="65" t="s">
        <v>190</v>
      </c>
      <c r="I118" s="66" t="s">
        <v>27</v>
      </c>
      <c r="J118" s="73" t="s">
        <v>89</v>
      </c>
      <c r="K118" s="63" t="s">
        <v>17</v>
      </c>
      <c r="L118" s="84">
        <v>0</v>
      </c>
      <c r="M118" s="84">
        <v>0</v>
      </c>
      <c r="N118" s="84">
        <v>0</v>
      </c>
      <c r="O118" s="84">
        <v>0</v>
      </c>
      <c r="P118" s="84">
        <v>0</v>
      </c>
      <c r="Q118" s="99" t="str">
        <f t="shared" si="57"/>
        <v>nebija plānots</v>
      </c>
      <c r="R118" s="100">
        <f t="shared" si="58"/>
        <v>0</v>
      </c>
      <c r="S118" s="99" t="str">
        <f t="shared" si="59"/>
        <v>nebija plānots</v>
      </c>
      <c r="T118" s="102">
        <f t="shared" si="60"/>
        <v>0</v>
      </c>
      <c r="U118" s="102">
        <f t="shared" si="61"/>
        <v>0</v>
      </c>
      <c r="V118" s="99" t="str">
        <f t="shared" si="62"/>
        <v>nebija plānots</v>
      </c>
      <c r="W118" s="102">
        <f t="shared" si="63"/>
        <v>0</v>
      </c>
      <c r="X118" s="99" t="str">
        <f t="shared" si="64"/>
        <v>nebija plānots</v>
      </c>
      <c r="Y118" s="84">
        <v>0</v>
      </c>
      <c r="Z118" s="84">
        <v>0</v>
      </c>
      <c r="AA118" s="99" t="str">
        <f t="shared" si="65"/>
        <v>nebija plānots</v>
      </c>
      <c r="AB118" s="100">
        <f t="shared" si="66"/>
        <v>0</v>
      </c>
      <c r="AC118" s="99" t="str">
        <f t="shared" si="67"/>
        <v>nebija plānots</v>
      </c>
      <c r="AD118" s="102">
        <f t="shared" si="68"/>
        <v>0</v>
      </c>
      <c r="AE118" s="102">
        <f t="shared" si="69"/>
        <v>0</v>
      </c>
      <c r="AF118" s="99" t="str">
        <f t="shared" si="70"/>
        <v>nebija plānots</v>
      </c>
      <c r="AG118" s="102">
        <f t="shared" si="71"/>
        <v>0</v>
      </c>
      <c r="AH118" s="99" t="str">
        <f t="shared" si="72"/>
        <v>nebija plānots</v>
      </c>
      <c r="AI118" s="84">
        <v>0</v>
      </c>
      <c r="AJ118" s="84">
        <v>0</v>
      </c>
      <c r="AK118" s="84">
        <v>0</v>
      </c>
      <c r="AL118" s="84">
        <v>0</v>
      </c>
      <c r="AM118" s="84">
        <v>0</v>
      </c>
      <c r="AN118" s="84">
        <v>0</v>
      </c>
      <c r="AO118" s="84">
        <v>0</v>
      </c>
      <c r="AP118" s="84">
        <v>0</v>
      </c>
      <c r="AQ118" s="84">
        <v>0</v>
      </c>
      <c r="AR118" s="70">
        <f t="shared" si="73"/>
        <v>0</v>
      </c>
    </row>
    <row r="119" spans="1:44" ht="31.5" x14ac:dyDescent="0.25">
      <c r="A119" s="18" t="str">
        <f t="shared" si="56"/>
        <v>2.4.1.2.1</v>
      </c>
      <c r="B119" s="63">
        <v>2</v>
      </c>
      <c r="C119" s="74" t="s">
        <v>185</v>
      </c>
      <c r="D119" s="65" t="s">
        <v>186</v>
      </c>
      <c r="E119" s="63" t="s">
        <v>187</v>
      </c>
      <c r="F119" s="65" t="s">
        <v>510</v>
      </c>
      <c r="G119" s="66" t="s">
        <v>191</v>
      </c>
      <c r="H119" s="65" t="s">
        <v>192</v>
      </c>
      <c r="I119" s="66">
        <v>1</v>
      </c>
      <c r="J119" s="73" t="s">
        <v>89</v>
      </c>
      <c r="K119" s="63" t="s">
        <v>17</v>
      </c>
      <c r="L119" s="84">
        <v>0</v>
      </c>
      <c r="M119" s="84">
        <v>12539835.15</v>
      </c>
      <c r="N119" s="84">
        <v>0</v>
      </c>
      <c r="O119" s="84">
        <v>0</v>
      </c>
      <c r="P119" s="84">
        <v>0</v>
      </c>
      <c r="Q119" s="99" t="str">
        <f t="shared" si="57"/>
        <v>nebija plānots</v>
      </c>
      <c r="R119" s="100">
        <f t="shared" si="58"/>
        <v>0</v>
      </c>
      <c r="S119" s="99" t="str">
        <f t="shared" si="59"/>
        <v>nebija plānots</v>
      </c>
      <c r="T119" s="102">
        <f t="shared" si="60"/>
        <v>0</v>
      </c>
      <c r="U119" s="102">
        <f t="shared" si="61"/>
        <v>0</v>
      </c>
      <c r="V119" s="99" t="str">
        <f t="shared" si="62"/>
        <v>nebija plānots</v>
      </c>
      <c r="W119" s="102">
        <f t="shared" si="63"/>
        <v>0</v>
      </c>
      <c r="X119" s="99" t="str">
        <f t="shared" si="64"/>
        <v>nebija plānots</v>
      </c>
      <c r="Y119" s="84">
        <v>0</v>
      </c>
      <c r="Z119" s="84">
        <v>0</v>
      </c>
      <c r="AA119" s="99" t="str">
        <f t="shared" si="65"/>
        <v>nebija plānots</v>
      </c>
      <c r="AB119" s="100">
        <f t="shared" si="66"/>
        <v>0</v>
      </c>
      <c r="AC119" s="99" t="str">
        <f t="shared" si="67"/>
        <v>nebija plānots</v>
      </c>
      <c r="AD119" s="102">
        <f t="shared" si="68"/>
        <v>0</v>
      </c>
      <c r="AE119" s="102">
        <f t="shared" si="69"/>
        <v>0</v>
      </c>
      <c r="AF119" s="99" t="str">
        <f t="shared" si="70"/>
        <v>nebija plānots</v>
      </c>
      <c r="AG119" s="102">
        <f t="shared" si="71"/>
        <v>0</v>
      </c>
      <c r="AH119" s="99" t="str">
        <f t="shared" si="72"/>
        <v>nebija plānots</v>
      </c>
      <c r="AI119" s="84">
        <v>0</v>
      </c>
      <c r="AJ119" s="84">
        <v>0</v>
      </c>
      <c r="AK119" s="84">
        <v>0</v>
      </c>
      <c r="AL119" s="84">
        <v>0</v>
      </c>
      <c r="AM119" s="84">
        <v>0</v>
      </c>
      <c r="AN119" s="84">
        <v>0</v>
      </c>
      <c r="AO119" s="84">
        <v>0</v>
      </c>
      <c r="AP119" s="84">
        <v>0</v>
      </c>
      <c r="AQ119" s="84">
        <v>0</v>
      </c>
      <c r="AR119" s="70">
        <f t="shared" si="73"/>
        <v>0</v>
      </c>
    </row>
    <row r="120" spans="1:44" ht="31.5" x14ac:dyDescent="0.25">
      <c r="A120" s="18" t="str">
        <f t="shared" si="56"/>
        <v>2.4.1.2.2</v>
      </c>
      <c r="B120" s="63">
        <v>2</v>
      </c>
      <c r="C120" s="74" t="s">
        <v>185</v>
      </c>
      <c r="D120" s="65" t="s">
        <v>186</v>
      </c>
      <c r="E120" s="63" t="s">
        <v>187</v>
      </c>
      <c r="F120" s="65" t="s">
        <v>510</v>
      </c>
      <c r="G120" s="66" t="s">
        <v>191</v>
      </c>
      <c r="H120" s="65" t="s">
        <v>192</v>
      </c>
      <c r="I120" s="66">
        <v>2</v>
      </c>
      <c r="J120" s="73" t="s">
        <v>89</v>
      </c>
      <c r="K120" s="63" t="s">
        <v>17</v>
      </c>
      <c r="L120" s="84">
        <v>0</v>
      </c>
      <c r="M120" s="84">
        <v>0</v>
      </c>
      <c r="N120" s="84">
        <v>0</v>
      </c>
      <c r="O120" s="84">
        <v>0</v>
      </c>
      <c r="P120" s="84">
        <v>0</v>
      </c>
      <c r="Q120" s="99" t="str">
        <f t="shared" si="57"/>
        <v>nebija plānots</v>
      </c>
      <c r="R120" s="100">
        <f t="shared" si="58"/>
        <v>0</v>
      </c>
      <c r="S120" s="99" t="str">
        <f t="shared" si="59"/>
        <v>nebija plānots</v>
      </c>
      <c r="T120" s="102">
        <f t="shared" si="60"/>
        <v>0</v>
      </c>
      <c r="U120" s="102">
        <f t="shared" si="61"/>
        <v>0</v>
      </c>
      <c r="V120" s="99" t="str">
        <f t="shared" si="62"/>
        <v>nebija plānots</v>
      </c>
      <c r="W120" s="102">
        <f t="shared" si="63"/>
        <v>0</v>
      </c>
      <c r="X120" s="99" t="str">
        <f t="shared" si="64"/>
        <v>nebija plānots</v>
      </c>
      <c r="Y120" s="84">
        <v>0</v>
      </c>
      <c r="Z120" s="84">
        <v>0</v>
      </c>
      <c r="AA120" s="99" t="str">
        <f t="shared" si="65"/>
        <v>nebija plānots</v>
      </c>
      <c r="AB120" s="100">
        <f t="shared" si="66"/>
        <v>0</v>
      </c>
      <c r="AC120" s="99" t="str">
        <f t="shared" si="67"/>
        <v>nebija plānots</v>
      </c>
      <c r="AD120" s="102">
        <f t="shared" si="68"/>
        <v>0</v>
      </c>
      <c r="AE120" s="102">
        <f t="shared" si="69"/>
        <v>0</v>
      </c>
      <c r="AF120" s="99" t="str">
        <f t="shared" si="70"/>
        <v>nebija plānots</v>
      </c>
      <c r="AG120" s="102">
        <f t="shared" si="71"/>
        <v>0</v>
      </c>
      <c r="AH120" s="99" t="str">
        <f t="shared" si="72"/>
        <v>nebija plānots</v>
      </c>
      <c r="AI120" s="84">
        <v>0</v>
      </c>
      <c r="AJ120" s="84">
        <v>38865571</v>
      </c>
      <c r="AK120" s="84">
        <v>0</v>
      </c>
      <c r="AL120" s="84">
        <v>0</v>
      </c>
      <c r="AM120" s="84">
        <v>0</v>
      </c>
      <c r="AN120" s="84">
        <v>0</v>
      </c>
      <c r="AO120" s="84">
        <v>0</v>
      </c>
      <c r="AP120" s="84">
        <v>0</v>
      </c>
      <c r="AQ120" s="84">
        <v>11625757</v>
      </c>
      <c r="AR120" s="70">
        <f t="shared" si="73"/>
        <v>50491328</v>
      </c>
    </row>
    <row r="121" spans="1:44" ht="31.5" x14ac:dyDescent="0.25">
      <c r="A121" s="18" t="str">
        <f t="shared" si="56"/>
        <v>2.4.1.3._</v>
      </c>
      <c r="B121" s="63">
        <v>2</v>
      </c>
      <c r="C121" s="74" t="s">
        <v>185</v>
      </c>
      <c r="D121" s="65" t="s">
        <v>186</v>
      </c>
      <c r="E121" s="63" t="s">
        <v>187</v>
      </c>
      <c r="F121" s="65" t="s">
        <v>510</v>
      </c>
      <c r="G121" s="66" t="s">
        <v>193</v>
      </c>
      <c r="H121" s="65" t="s">
        <v>194</v>
      </c>
      <c r="I121" s="66" t="s">
        <v>27</v>
      </c>
      <c r="J121" s="73" t="s">
        <v>89</v>
      </c>
      <c r="K121" s="63" t="s">
        <v>17</v>
      </c>
      <c r="L121" s="84">
        <v>0</v>
      </c>
      <c r="M121" s="84">
        <v>0</v>
      </c>
      <c r="N121" s="84">
        <v>0</v>
      </c>
      <c r="O121" s="84">
        <v>0</v>
      </c>
      <c r="P121" s="84">
        <v>0</v>
      </c>
      <c r="Q121" s="99" t="str">
        <f t="shared" si="57"/>
        <v>nebija plānots</v>
      </c>
      <c r="R121" s="100">
        <f t="shared" si="58"/>
        <v>0</v>
      </c>
      <c r="S121" s="99" t="str">
        <f t="shared" si="59"/>
        <v>nebija plānots</v>
      </c>
      <c r="T121" s="102">
        <f t="shared" si="60"/>
        <v>0</v>
      </c>
      <c r="U121" s="102">
        <f t="shared" si="61"/>
        <v>0</v>
      </c>
      <c r="V121" s="99" t="str">
        <f t="shared" si="62"/>
        <v>nebija plānots</v>
      </c>
      <c r="W121" s="102">
        <f t="shared" si="63"/>
        <v>0</v>
      </c>
      <c r="X121" s="99" t="str">
        <f t="shared" si="64"/>
        <v>nebija plānots</v>
      </c>
      <c r="Y121" s="84">
        <v>0</v>
      </c>
      <c r="Z121" s="84">
        <v>0</v>
      </c>
      <c r="AA121" s="99" t="str">
        <f t="shared" si="65"/>
        <v>nebija plānots</v>
      </c>
      <c r="AB121" s="100">
        <f t="shared" si="66"/>
        <v>0</v>
      </c>
      <c r="AC121" s="99" t="str">
        <f t="shared" si="67"/>
        <v>nebija plānots</v>
      </c>
      <c r="AD121" s="102">
        <f t="shared" si="68"/>
        <v>0</v>
      </c>
      <c r="AE121" s="102">
        <f t="shared" si="69"/>
        <v>0</v>
      </c>
      <c r="AF121" s="99" t="str">
        <f t="shared" si="70"/>
        <v>nebija plānots</v>
      </c>
      <c r="AG121" s="102">
        <f t="shared" si="71"/>
        <v>0</v>
      </c>
      <c r="AH121" s="99" t="str">
        <f t="shared" si="72"/>
        <v>nebija plānots</v>
      </c>
      <c r="AI121" s="84">
        <v>0</v>
      </c>
      <c r="AJ121" s="84">
        <v>0</v>
      </c>
      <c r="AK121" s="84">
        <v>0</v>
      </c>
      <c r="AL121" s="84">
        <v>0</v>
      </c>
      <c r="AM121" s="84">
        <v>0</v>
      </c>
      <c r="AN121" s="84">
        <v>0</v>
      </c>
      <c r="AO121" s="84">
        <v>0</v>
      </c>
      <c r="AP121" s="84">
        <v>0</v>
      </c>
      <c r="AQ121" s="84">
        <v>0</v>
      </c>
      <c r="AR121" s="70">
        <f t="shared" si="73"/>
        <v>0</v>
      </c>
    </row>
    <row r="122" spans="1:44" ht="21" x14ac:dyDescent="0.25">
      <c r="A122" s="18" t="str">
        <f t="shared" ref="A122:A166" si="74">G122&amp;I122</f>
        <v>2.5.1.0._</v>
      </c>
      <c r="B122" s="63">
        <v>2</v>
      </c>
      <c r="C122" s="74" t="s">
        <v>195</v>
      </c>
      <c r="D122" s="65" t="s">
        <v>186</v>
      </c>
      <c r="E122" s="63" t="s">
        <v>196</v>
      </c>
      <c r="F122" s="65" t="s">
        <v>15</v>
      </c>
      <c r="G122" s="66" t="s">
        <v>197</v>
      </c>
      <c r="H122" s="65" t="s">
        <v>15</v>
      </c>
      <c r="I122" s="66" t="s">
        <v>27</v>
      </c>
      <c r="J122" s="73" t="s">
        <v>51</v>
      </c>
      <c r="K122" s="63" t="s">
        <v>16</v>
      </c>
      <c r="L122" s="84">
        <v>0</v>
      </c>
      <c r="M122" s="84">
        <v>0</v>
      </c>
      <c r="N122" s="84">
        <v>0</v>
      </c>
      <c r="O122" s="84">
        <v>0</v>
      </c>
      <c r="P122" s="84">
        <v>0</v>
      </c>
      <c r="Q122" s="99" t="str">
        <f t="shared" si="57"/>
        <v>nebija plānots</v>
      </c>
      <c r="R122" s="100">
        <f t="shared" si="58"/>
        <v>0</v>
      </c>
      <c r="S122" s="99" t="str">
        <f t="shared" si="59"/>
        <v>nebija plānots</v>
      </c>
      <c r="T122" s="102">
        <f t="shared" si="60"/>
        <v>0</v>
      </c>
      <c r="U122" s="102">
        <f t="shared" si="61"/>
        <v>0</v>
      </c>
      <c r="V122" s="99" t="str">
        <f t="shared" si="62"/>
        <v>nebija plānots</v>
      </c>
      <c r="W122" s="102">
        <f t="shared" si="63"/>
        <v>0</v>
      </c>
      <c r="X122" s="99" t="str">
        <f t="shared" si="64"/>
        <v>nebija plānots</v>
      </c>
      <c r="Y122" s="84">
        <v>0</v>
      </c>
      <c r="Z122" s="84">
        <v>0</v>
      </c>
      <c r="AA122" s="99" t="str">
        <f t="shared" si="65"/>
        <v>nebija plānots</v>
      </c>
      <c r="AB122" s="100">
        <f t="shared" si="66"/>
        <v>0</v>
      </c>
      <c r="AC122" s="99" t="str">
        <f t="shared" si="67"/>
        <v>nebija plānots</v>
      </c>
      <c r="AD122" s="102">
        <f t="shared" si="68"/>
        <v>0</v>
      </c>
      <c r="AE122" s="102">
        <f t="shared" si="69"/>
        <v>0</v>
      </c>
      <c r="AF122" s="99" t="str">
        <f t="shared" si="70"/>
        <v>nebija plānots</v>
      </c>
      <c r="AG122" s="102">
        <f t="shared" si="71"/>
        <v>0</v>
      </c>
      <c r="AH122" s="99" t="str">
        <f t="shared" si="72"/>
        <v>nebija plānots</v>
      </c>
      <c r="AI122" s="84">
        <v>0</v>
      </c>
      <c r="AJ122" s="84">
        <v>0</v>
      </c>
      <c r="AK122" s="84">
        <v>0</v>
      </c>
      <c r="AL122" s="84">
        <v>0</v>
      </c>
      <c r="AM122" s="84">
        <v>0</v>
      </c>
      <c r="AN122" s="84">
        <v>0</v>
      </c>
      <c r="AO122" s="84">
        <v>0</v>
      </c>
      <c r="AP122" s="84">
        <v>0</v>
      </c>
      <c r="AQ122" s="84">
        <v>0</v>
      </c>
      <c r="AR122" s="70">
        <f t="shared" si="73"/>
        <v>0</v>
      </c>
    </row>
    <row r="123" spans="1:44" ht="52.5" x14ac:dyDescent="0.25">
      <c r="A123" s="18" t="str">
        <f t="shared" si="74"/>
        <v>3.1.1.1._</v>
      </c>
      <c r="B123" s="63">
        <v>3</v>
      </c>
      <c r="C123" s="74" t="s">
        <v>198</v>
      </c>
      <c r="D123" s="65" t="s">
        <v>199</v>
      </c>
      <c r="E123" s="63" t="s">
        <v>200</v>
      </c>
      <c r="F123" s="80" t="s">
        <v>201</v>
      </c>
      <c r="G123" s="77" t="s">
        <v>202</v>
      </c>
      <c r="H123" s="65" t="s">
        <v>203</v>
      </c>
      <c r="I123" s="66" t="s">
        <v>27</v>
      </c>
      <c r="J123" s="73" t="s">
        <v>89</v>
      </c>
      <c r="K123" s="63" t="s">
        <v>17</v>
      </c>
      <c r="L123" s="84">
        <v>0</v>
      </c>
      <c r="M123" s="84">
        <v>0</v>
      </c>
      <c r="N123" s="84">
        <v>0</v>
      </c>
      <c r="O123" s="84">
        <v>0</v>
      </c>
      <c r="P123" s="84">
        <v>0</v>
      </c>
      <c r="Q123" s="99" t="str">
        <f t="shared" si="57"/>
        <v>nebija plānots</v>
      </c>
      <c r="R123" s="100">
        <f t="shared" si="58"/>
        <v>0</v>
      </c>
      <c r="S123" s="99" t="str">
        <f t="shared" si="59"/>
        <v>nebija plānots</v>
      </c>
      <c r="T123" s="102">
        <f t="shared" si="60"/>
        <v>0</v>
      </c>
      <c r="U123" s="102">
        <f t="shared" si="61"/>
        <v>0</v>
      </c>
      <c r="V123" s="99" t="str">
        <f t="shared" si="62"/>
        <v>nebija plānots</v>
      </c>
      <c r="W123" s="102">
        <f t="shared" si="63"/>
        <v>0</v>
      </c>
      <c r="X123" s="99" t="str">
        <f t="shared" si="64"/>
        <v>nebija plānots</v>
      </c>
      <c r="Y123" s="84">
        <v>0</v>
      </c>
      <c r="Z123" s="84">
        <v>0</v>
      </c>
      <c r="AA123" s="99" t="str">
        <f t="shared" si="65"/>
        <v>nebija plānots</v>
      </c>
      <c r="AB123" s="100">
        <f t="shared" si="66"/>
        <v>0</v>
      </c>
      <c r="AC123" s="99" t="str">
        <f t="shared" si="67"/>
        <v>nebija plānots</v>
      </c>
      <c r="AD123" s="102">
        <f t="shared" si="68"/>
        <v>0</v>
      </c>
      <c r="AE123" s="102">
        <f t="shared" si="69"/>
        <v>0</v>
      </c>
      <c r="AF123" s="99" t="str">
        <f t="shared" si="70"/>
        <v>nebija plānots</v>
      </c>
      <c r="AG123" s="102">
        <f t="shared" si="71"/>
        <v>0</v>
      </c>
      <c r="AH123" s="99" t="str">
        <f t="shared" si="72"/>
        <v>nebija plānots</v>
      </c>
      <c r="AI123" s="84">
        <v>0</v>
      </c>
      <c r="AJ123" s="84">
        <v>0</v>
      </c>
      <c r="AK123" s="84">
        <v>0</v>
      </c>
      <c r="AL123" s="84">
        <v>0</v>
      </c>
      <c r="AM123" s="84">
        <v>0</v>
      </c>
      <c r="AN123" s="84">
        <v>0</v>
      </c>
      <c r="AO123" s="84">
        <v>0</v>
      </c>
      <c r="AP123" s="84">
        <v>0</v>
      </c>
      <c r="AQ123" s="84">
        <v>0</v>
      </c>
      <c r="AR123" s="70">
        <f t="shared" si="73"/>
        <v>0</v>
      </c>
    </row>
    <row r="124" spans="1:44" ht="31.5" x14ac:dyDescent="0.25">
      <c r="A124" s="18" t="str">
        <f t="shared" si="74"/>
        <v>3.1.1.2.1</v>
      </c>
      <c r="B124" s="63">
        <v>3</v>
      </c>
      <c r="C124" s="74" t="s">
        <v>198</v>
      </c>
      <c r="D124" s="65" t="s">
        <v>199</v>
      </c>
      <c r="E124" s="63" t="s">
        <v>200</v>
      </c>
      <c r="F124" s="80" t="s">
        <v>201</v>
      </c>
      <c r="G124" s="67" t="s">
        <v>204</v>
      </c>
      <c r="H124" s="65" t="s">
        <v>511</v>
      </c>
      <c r="I124" s="66">
        <v>1</v>
      </c>
      <c r="J124" s="73" t="s">
        <v>89</v>
      </c>
      <c r="K124" s="63" t="s">
        <v>17</v>
      </c>
      <c r="L124" s="84">
        <v>0</v>
      </c>
      <c r="M124" s="84">
        <v>0</v>
      </c>
      <c r="N124" s="84">
        <v>0</v>
      </c>
      <c r="O124" s="84">
        <v>0</v>
      </c>
      <c r="P124" s="84">
        <v>0</v>
      </c>
      <c r="Q124" s="99" t="str">
        <f t="shared" si="57"/>
        <v>nebija plānots</v>
      </c>
      <c r="R124" s="100">
        <f t="shared" si="58"/>
        <v>0</v>
      </c>
      <c r="S124" s="99" t="str">
        <f t="shared" si="59"/>
        <v>nebija plānots</v>
      </c>
      <c r="T124" s="102">
        <f t="shared" si="60"/>
        <v>0</v>
      </c>
      <c r="U124" s="102">
        <f t="shared" si="61"/>
        <v>0</v>
      </c>
      <c r="V124" s="99" t="str">
        <f t="shared" si="62"/>
        <v>nebija plānots</v>
      </c>
      <c r="W124" s="102">
        <f t="shared" si="63"/>
        <v>0</v>
      </c>
      <c r="X124" s="99" t="str">
        <f t="shared" si="64"/>
        <v>nebija plānots</v>
      </c>
      <c r="Y124" s="84">
        <v>0</v>
      </c>
      <c r="Z124" s="84">
        <v>0</v>
      </c>
      <c r="AA124" s="99" t="str">
        <f t="shared" si="65"/>
        <v>nebija plānots</v>
      </c>
      <c r="AB124" s="100">
        <f t="shared" si="66"/>
        <v>0</v>
      </c>
      <c r="AC124" s="99" t="str">
        <f t="shared" si="67"/>
        <v>nebija plānots</v>
      </c>
      <c r="AD124" s="102">
        <f t="shared" si="68"/>
        <v>0</v>
      </c>
      <c r="AE124" s="102">
        <f t="shared" si="69"/>
        <v>0</v>
      </c>
      <c r="AF124" s="99" t="str">
        <f t="shared" si="70"/>
        <v>nebija plānots</v>
      </c>
      <c r="AG124" s="102">
        <f t="shared" si="71"/>
        <v>0</v>
      </c>
      <c r="AH124" s="99" t="str">
        <f t="shared" si="72"/>
        <v>nebija plānots</v>
      </c>
      <c r="AI124" s="84">
        <v>0</v>
      </c>
      <c r="AJ124" s="84">
        <v>0</v>
      </c>
      <c r="AK124" s="84">
        <v>0</v>
      </c>
      <c r="AL124" s="84">
        <v>0</v>
      </c>
      <c r="AM124" s="84">
        <v>0</v>
      </c>
      <c r="AN124" s="84">
        <v>0</v>
      </c>
      <c r="AO124" s="84">
        <v>0</v>
      </c>
      <c r="AP124" s="84">
        <v>0</v>
      </c>
      <c r="AQ124" s="84">
        <v>0</v>
      </c>
      <c r="AR124" s="70">
        <f t="shared" si="73"/>
        <v>0</v>
      </c>
    </row>
    <row r="125" spans="1:44" ht="31.5" x14ac:dyDescent="0.25">
      <c r="A125" s="18" t="str">
        <f t="shared" si="74"/>
        <v>3.1.1.2.2</v>
      </c>
      <c r="B125" s="63">
        <v>3</v>
      </c>
      <c r="C125" s="74" t="s">
        <v>198</v>
      </c>
      <c r="D125" s="65" t="s">
        <v>199</v>
      </c>
      <c r="E125" s="63" t="s">
        <v>200</v>
      </c>
      <c r="F125" s="80" t="s">
        <v>201</v>
      </c>
      <c r="G125" s="67" t="s">
        <v>204</v>
      </c>
      <c r="H125" s="65" t="s">
        <v>511</v>
      </c>
      <c r="I125" s="66">
        <v>2</v>
      </c>
      <c r="J125" s="73" t="s">
        <v>89</v>
      </c>
      <c r="K125" s="63" t="s">
        <v>17</v>
      </c>
      <c r="L125" s="84">
        <v>0</v>
      </c>
      <c r="M125" s="84">
        <v>0</v>
      </c>
      <c r="N125" s="84">
        <v>0</v>
      </c>
      <c r="O125" s="84">
        <v>0</v>
      </c>
      <c r="P125" s="84">
        <v>0</v>
      </c>
      <c r="Q125" s="99" t="str">
        <f t="shared" si="57"/>
        <v>nebija plānots</v>
      </c>
      <c r="R125" s="100">
        <f t="shared" si="58"/>
        <v>0</v>
      </c>
      <c r="S125" s="99" t="str">
        <f t="shared" si="59"/>
        <v>nebija plānots</v>
      </c>
      <c r="T125" s="102">
        <f t="shared" si="60"/>
        <v>0</v>
      </c>
      <c r="U125" s="102">
        <f t="shared" si="61"/>
        <v>0</v>
      </c>
      <c r="V125" s="99" t="str">
        <f t="shared" si="62"/>
        <v>nebija plānots</v>
      </c>
      <c r="W125" s="102">
        <f t="shared" si="63"/>
        <v>0</v>
      </c>
      <c r="X125" s="99" t="str">
        <f t="shared" si="64"/>
        <v>nebija plānots</v>
      </c>
      <c r="Y125" s="84">
        <v>0</v>
      </c>
      <c r="Z125" s="84">
        <v>0</v>
      </c>
      <c r="AA125" s="99" t="str">
        <f t="shared" si="65"/>
        <v>nebija plānots</v>
      </c>
      <c r="AB125" s="100">
        <f t="shared" si="66"/>
        <v>0</v>
      </c>
      <c r="AC125" s="99" t="str">
        <f t="shared" si="67"/>
        <v>nebija plānots</v>
      </c>
      <c r="AD125" s="102">
        <f t="shared" si="68"/>
        <v>0</v>
      </c>
      <c r="AE125" s="102">
        <f t="shared" si="69"/>
        <v>0</v>
      </c>
      <c r="AF125" s="99" t="str">
        <f t="shared" si="70"/>
        <v>nebija plānots</v>
      </c>
      <c r="AG125" s="102">
        <f t="shared" si="71"/>
        <v>0</v>
      </c>
      <c r="AH125" s="99" t="str">
        <f t="shared" si="72"/>
        <v>nebija plānots</v>
      </c>
      <c r="AI125" s="84">
        <v>0</v>
      </c>
      <c r="AJ125" s="84">
        <v>0</v>
      </c>
      <c r="AK125" s="84">
        <v>0</v>
      </c>
      <c r="AL125" s="84">
        <v>0</v>
      </c>
      <c r="AM125" s="84">
        <v>0</v>
      </c>
      <c r="AN125" s="84">
        <v>0</v>
      </c>
      <c r="AO125" s="84">
        <v>0</v>
      </c>
      <c r="AP125" s="84">
        <v>0</v>
      </c>
      <c r="AQ125" s="84">
        <v>0</v>
      </c>
      <c r="AR125" s="70">
        <f t="shared" si="73"/>
        <v>0</v>
      </c>
    </row>
    <row r="126" spans="1:44" ht="31.5" x14ac:dyDescent="0.25">
      <c r="A126" s="18" t="str">
        <f t="shared" si="74"/>
        <v>3.1.1.3.1</v>
      </c>
      <c r="B126" s="63">
        <v>3</v>
      </c>
      <c r="C126" s="74" t="s">
        <v>198</v>
      </c>
      <c r="D126" s="65" t="s">
        <v>199</v>
      </c>
      <c r="E126" s="63" t="s">
        <v>200</v>
      </c>
      <c r="F126" s="80" t="s">
        <v>201</v>
      </c>
      <c r="G126" s="67" t="s">
        <v>206</v>
      </c>
      <c r="H126" s="65" t="s">
        <v>207</v>
      </c>
      <c r="I126" s="66">
        <v>1</v>
      </c>
      <c r="J126" s="73" t="s">
        <v>89</v>
      </c>
      <c r="K126" s="63" t="s">
        <v>17</v>
      </c>
      <c r="L126" s="84">
        <v>0</v>
      </c>
      <c r="M126" s="84">
        <v>12868561.139999997</v>
      </c>
      <c r="N126" s="84">
        <v>0</v>
      </c>
      <c r="O126" s="84">
        <v>2999551</v>
      </c>
      <c r="P126" s="84">
        <v>2999551.48</v>
      </c>
      <c r="Q126" s="99">
        <f t="shared" si="57"/>
        <v>1.0000001600239503</v>
      </c>
      <c r="R126" s="100">
        <f t="shared" si="58"/>
        <v>0.47999999998137355</v>
      </c>
      <c r="S126" s="99">
        <f t="shared" si="59"/>
        <v>1.600239502450112E-7</v>
      </c>
      <c r="T126" s="102">
        <f t="shared" si="60"/>
        <v>2999551</v>
      </c>
      <c r="U126" s="102">
        <f t="shared" si="61"/>
        <v>2999551.48</v>
      </c>
      <c r="V126" s="99">
        <f t="shared" si="62"/>
        <v>1.0000001600239503</v>
      </c>
      <c r="W126" s="102">
        <f t="shared" si="63"/>
        <v>0.47999999998137355</v>
      </c>
      <c r="X126" s="99">
        <f t="shared" si="64"/>
        <v>1.600239502450112E-7</v>
      </c>
      <c r="Y126" s="84">
        <v>0</v>
      </c>
      <c r="Z126" s="84">
        <v>0</v>
      </c>
      <c r="AA126" s="99" t="str">
        <f t="shared" si="65"/>
        <v>nebija plānots</v>
      </c>
      <c r="AB126" s="100">
        <f t="shared" si="66"/>
        <v>0</v>
      </c>
      <c r="AC126" s="99" t="str">
        <f t="shared" si="67"/>
        <v>nebija plānots</v>
      </c>
      <c r="AD126" s="102">
        <f t="shared" si="68"/>
        <v>2999551</v>
      </c>
      <c r="AE126" s="102">
        <f t="shared" si="69"/>
        <v>2999551.48</v>
      </c>
      <c r="AF126" s="99">
        <f t="shared" si="70"/>
        <v>1.0000001600239503</v>
      </c>
      <c r="AG126" s="102">
        <f t="shared" si="71"/>
        <v>0.47999999998137355</v>
      </c>
      <c r="AH126" s="99">
        <f t="shared" si="72"/>
        <v>1.600239502450112E-7</v>
      </c>
      <c r="AI126" s="84">
        <v>0</v>
      </c>
      <c r="AJ126" s="84">
        <v>344879</v>
      </c>
      <c r="AK126" s="84">
        <v>1249500</v>
      </c>
      <c r="AL126" s="84">
        <v>1496425</v>
      </c>
      <c r="AM126" s="84">
        <v>1249500</v>
      </c>
      <c r="AN126" s="84">
        <v>0</v>
      </c>
      <c r="AO126" s="84">
        <v>3740765</v>
      </c>
      <c r="AP126" s="84">
        <v>1190074</v>
      </c>
      <c r="AQ126" s="84">
        <v>1385298</v>
      </c>
      <c r="AR126" s="70">
        <f t="shared" si="73"/>
        <v>13655992</v>
      </c>
    </row>
    <row r="127" spans="1:44" ht="31.5" x14ac:dyDescent="0.25">
      <c r="A127" s="18" t="str">
        <f t="shared" si="74"/>
        <v>3.1.1.3.2</v>
      </c>
      <c r="B127" s="63">
        <v>3</v>
      </c>
      <c r="C127" s="74" t="s">
        <v>198</v>
      </c>
      <c r="D127" s="65" t="s">
        <v>199</v>
      </c>
      <c r="E127" s="63" t="s">
        <v>200</v>
      </c>
      <c r="F127" s="80" t="s">
        <v>201</v>
      </c>
      <c r="G127" s="67" t="s">
        <v>206</v>
      </c>
      <c r="H127" s="65" t="s">
        <v>207</v>
      </c>
      <c r="I127" s="66">
        <v>2</v>
      </c>
      <c r="J127" s="73" t="s">
        <v>89</v>
      </c>
      <c r="K127" s="63" t="s">
        <v>17</v>
      </c>
      <c r="L127" s="84">
        <v>0</v>
      </c>
      <c r="M127" s="84">
        <v>0</v>
      </c>
      <c r="N127" s="84">
        <v>0</v>
      </c>
      <c r="O127" s="84">
        <v>0</v>
      </c>
      <c r="P127" s="84">
        <v>0</v>
      </c>
      <c r="Q127" s="99" t="str">
        <f t="shared" si="57"/>
        <v>nebija plānots</v>
      </c>
      <c r="R127" s="100">
        <f t="shared" si="58"/>
        <v>0</v>
      </c>
      <c r="S127" s="99" t="str">
        <f t="shared" si="59"/>
        <v>nebija plānots</v>
      </c>
      <c r="T127" s="102">
        <f t="shared" si="60"/>
        <v>0</v>
      </c>
      <c r="U127" s="102">
        <f t="shared" si="61"/>
        <v>0</v>
      </c>
      <c r="V127" s="99" t="str">
        <f t="shared" si="62"/>
        <v>nebija plānots</v>
      </c>
      <c r="W127" s="102">
        <f t="shared" si="63"/>
        <v>0</v>
      </c>
      <c r="X127" s="99" t="str">
        <f t="shared" si="64"/>
        <v>nebija plānots</v>
      </c>
      <c r="Y127" s="84">
        <v>0</v>
      </c>
      <c r="Z127" s="84">
        <v>0</v>
      </c>
      <c r="AA127" s="99" t="str">
        <f t="shared" si="65"/>
        <v>nebija plānots</v>
      </c>
      <c r="AB127" s="100">
        <f t="shared" si="66"/>
        <v>0</v>
      </c>
      <c r="AC127" s="99" t="str">
        <f t="shared" si="67"/>
        <v>nebija plānots</v>
      </c>
      <c r="AD127" s="102">
        <f t="shared" si="68"/>
        <v>0</v>
      </c>
      <c r="AE127" s="102">
        <f t="shared" si="69"/>
        <v>0</v>
      </c>
      <c r="AF127" s="99" t="str">
        <f t="shared" si="70"/>
        <v>nebija plānots</v>
      </c>
      <c r="AG127" s="102">
        <f t="shared" si="71"/>
        <v>0</v>
      </c>
      <c r="AH127" s="99" t="str">
        <f t="shared" si="72"/>
        <v>nebija plānots</v>
      </c>
      <c r="AI127" s="84">
        <v>0</v>
      </c>
      <c r="AJ127" s="84">
        <v>0</v>
      </c>
      <c r="AK127" s="84">
        <v>0</v>
      </c>
      <c r="AL127" s="84">
        <v>0</v>
      </c>
      <c r="AM127" s="84">
        <v>0</v>
      </c>
      <c r="AN127" s="84">
        <v>0</v>
      </c>
      <c r="AO127" s="84">
        <v>0</v>
      </c>
      <c r="AP127" s="84">
        <v>0</v>
      </c>
      <c r="AQ127" s="84">
        <v>0</v>
      </c>
      <c r="AR127" s="70">
        <f t="shared" si="73"/>
        <v>0</v>
      </c>
    </row>
    <row r="128" spans="1:44" ht="31.5" x14ac:dyDescent="0.25">
      <c r="A128" s="18" t="str">
        <f t="shared" si="74"/>
        <v>3.1.1.4.1</v>
      </c>
      <c r="B128" s="63">
        <v>3</v>
      </c>
      <c r="C128" s="74" t="s">
        <v>198</v>
      </c>
      <c r="D128" s="65" t="s">
        <v>199</v>
      </c>
      <c r="E128" s="63" t="s">
        <v>200</v>
      </c>
      <c r="F128" s="80" t="s">
        <v>201</v>
      </c>
      <c r="G128" s="67" t="s">
        <v>208</v>
      </c>
      <c r="H128" s="65" t="s">
        <v>209</v>
      </c>
      <c r="I128" s="66">
        <v>1</v>
      </c>
      <c r="J128" s="73" t="s">
        <v>89</v>
      </c>
      <c r="K128" s="63" t="s">
        <v>17</v>
      </c>
      <c r="L128" s="84">
        <v>0</v>
      </c>
      <c r="M128" s="84">
        <v>12000000</v>
      </c>
      <c r="N128" s="84">
        <v>10120152</v>
      </c>
      <c r="O128" s="84">
        <v>0</v>
      </c>
      <c r="P128" s="84">
        <v>0</v>
      </c>
      <c r="Q128" s="99" t="str">
        <f t="shared" si="57"/>
        <v>nebija plānots</v>
      </c>
      <c r="R128" s="100">
        <f t="shared" si="58"/>
        <v>0</v>
      </c>
      <c r="S128" s="99" t="str">
        <f t="shared" si="59"/>
        <v>nebija plānots</v>
      </c>
      <c r="T128" s="102">
        <f t="shared" si="60"/>
        <v>10120152</v>
      </c>
      <c r="U128" s="102">
        <f t="shared" si="61"/>
        <v>10120152</v>
      </c>
      <c r="V128" s="99">
        <f t="shared" si="62"/>
        <v>1</v>
      </c>
      <c r="W128" s="102">
        <f t="shared" si="63"/>
        <v>0</v>
      </c>
      <c r="X128" s="99">
        <f t="shared" si="64"/>
        <v>0</v>
      </c>
      <c r="Y128" s="84">
        <v>0</v>
      </c>
      <c r="Z128" s="84">
        <v>0</v>
      </c>
      <c r="AA128" s="99" t="str">
        <f t="shared" si="65"/>
        <v>nebija plānots</v>
      </c>
      <c r="AB128" s="100">
        <f t="shared" si="66"/>
        <v>0</v>
      </c>
      <c r="AC128" s="99" t="str">
        <f t="shared" si="67"/>
        <v>nebija plānots</v>
      </c>
      <c r="AD128" s="102">
        <f t="shared" si="68"/>
        <v>10120152</v>
      </c>
      <c r="AE128" s="102">
        <f t="shared" si="69"/>
        <v>10120152</v>
      </c>
      <c r="AF128" s="99">
        <f t="shared" si="70"/>
        <v>1</v>
      </c>
      <c r="AG128" s="102">
        <f t="shared" si="71"/>
        <v>0</v>
      </c>
      <c r="AH128" s="99">
        <f t="shared" si="72"/>
        <v>0</v>
      </c>
      <c r="AI128" s="84">
        <v>1557762</v>
      </c>
      <c r="AJ128" s="84">
        <v>0</v>
      </c>
      <c r="AK128" s="84">
        <v>0</v>
      </c>
      <c r="AL128" s="84">
        <v>1717038</v>
      </c>
      <c r="AM128" s="84">
        <v>0</v>
      </c>
      <c r="AN128" s="84">
        <v>0</v>
      </c>
      <c r="AO128" s="84">
        <v>0</v>
      </c>
      <c r="AP128" s="84">
        <v>0</v>
      </c>
      <c r="AQ128" s="84">
        <v>0</v>
      </c>
      <c r="AR128" s="70">
        <f t="shared" si="73"/>
        <v>13394952</v>
      </c>
    </row>
    <row r="129" spans="1:44" ht="31.5" x14ac:dyDescent="0.25">
      <c r="A129" s="18" t="str">
        <f t="shared" si="74"/>
        <v>3.1.1.5._</v>
      </c>
      <c r="B129" s="63">
        <v>3</v>
      </c>
      <c r="C129" s="74" t="s">
        <v>198</v>
      </c>
      <c r="D129" s="65" t="s">
        <v>199</v>
      </c>
      <c r="E129" s="63" t="s">
        <v>200</v>
      </c>
      <c r="F129" s="80" t="s">
        <v>201</v>
      </c>
      <c r="G129" s="67" t="s">
        <v>210</v>
      </c>
      <c r="H129" s="65" t="s">
        <v>211</v>
      </c>
      <c r="I129" s="66" t="s">
        <v>27</v>
      </c>
      <c r="J129" s="73" t="s">
        <v>89</v>
      </c>
      <c r="K129" s="63" t="s">
        <v>17</v>
      </c>
      <c r="L129" s="84">
        <v>0</v>
      </c>
      <c r="M129" s="84">
        <v>0</v>
      </c>
      <c r="N129" s="84">
        <v>0</v>
      </c>
      <c r="O129" s="84">
        <v>0</v>
      </c>
      <c r="P129" s="84">
        <v>0</v>
      </c>
      <c r="Q129" s="99" t="str">
        <f t="shared" si="57"/>
        <v>nebija plānots</v>
      </c>
      <c r="R129" s="100">
        <f t="shared" si="58"/>
        <v>0</v>
      </c>
      <c r="S129" s="99" t="str">
        <f t="shared" si="59"/>
        <v>nebija plānots</v>
      </c>
      <c r="T129" s="102">
        <f t="shared" si="60"/>
        <v>0</v>
      </c>
      <c r="U129" s="102">
        <f t="shared" si="61"/>
        <v>0</v>
      </c>
      <c r="V129" s="99" t="str">
        <f t="shared" si="62"/>
        <v>nebija plānots</v>
      </c>
      <c r="W129" s="102">
        <f t="shared" si="63"/>
        <v>0</v>
      </c>
      <c r="X129" s="99" t="str">
        <f t="shared" si="64"/>
        <v>nebija plānots</v>
      </c>
      <c r="Y129" s="84">
        <v>0</v>
      </c>
      <c r="Z129" s="84">
        <v>0</v>
      </c>
      <c r="AA129" s="99" t="str">
        <f t="shared" si="65"/>
        <v>nebija plānots</v>
      </c>
      <c r="AB129" s="100">
        <f t="shared" si="66"/>
        <v>0</v>
      </c>
      <c r="AC129" s="99" t="str">
        <f t="shared" si="67"/>
        <v>nebija plānots</v>
      </c>
      <c r="AD129" s="102">
        <f t="shared" si="68"/>
        <v>0</v>
      </c>
      <c r="AE129" s="102">
        <f t="shared" si="69"/>
        <v>0</v>
      </c>
      <c r="AF129" s="99" t="str">
        <f t="shared" si="70"/>
        <v>nebija plānots</v>
      </c>
      <c r="AG129" s="102">
        <f t="shared" si="71"/>
        <v>0</v>
      </c>
      <c r="AH129" s="99" t="str">
        <f t="shared" si="72"/>
        <v>nebija plānots</v>
      </c>
      <c r="AI129" s="84">
        <v>0</v>
      </c>
      <c r="AJ129" s="84">
        <v>0</v>
      </c>
      <c r="AK129" s="84">
        <v>0</v>
      </c>
      <c r="AL129" s="84">
        <v>0</v>
      </c>
      <c r="AM129" s="84">
        <v>0</v>
      </c>
      <c r="AN129" s="84">
        <v>0</v>
      </c>
      <c r="AO129" s="84">
        <v>0</v>
      </c>
      <c r="AP129" s="84">
        <v>0</v>
      </c>
      <c r="AQ129" s="84">
        <v>0</v>
      </c>
      <c r="AR129" s="70">
        <f t="shared" si="73"/>
        <v>0</v>
      </c>
    </row>
    <row r="130" spans="1:44" ht="31.5" x14ac:dyDescent="0.25">
      <c r="A130" s="18" t="str">
        <f t="shared" si="74"/>
        <v>3.1.1.6._</v>
      </c>
      <c r="B130" s="63">
        <v>3</v>
      </c>
      <c r="C130" s="74" t="s">
        <v>198</v>
      </c>
      <c r="D130" s="65" t="s">
        <v>199</v>
      </c>
      <c r="E130" s="63" t="s">
        <v>200</v>
      </c>
      <c r="F130" s="80" t="s">
        <v>201</v>
      </c>
      <c r="G130" s="67" t="s">
        <v>212</v>
      </c>
      <c r="H130" s="65" t="s">
        <v>213</v>
      </c>
      <c r="I130" s="66" t="s">
        <v>27</v>
      </c>
      <c r="J130" s="73" t="s">
        <v>89</v>
      </c>
      <c r="K130" s="63" t="s">
        <v>17</v>
      </c>
      <c r="L130" s="84">
        <v>0</v>
      </c>
      <c r="M130" s="84">
        <v>0</v>
      </c>
      <c r="N130" s="84">
        <v>0</v>
      </c>
      <c r="O130" s="84">
        <v>0</v>
      </c>
      <c r="P130" s="84">
        <v>0</v>
      </c>
      <c r="Q130" s="99" t="str">
        <f t="shared" si="57"/>
        <v>nebija plānots</v>
      </c>
      <c r="R130" s="100">
        <f t="shared" si="58"/>
        <v>0</v>
      </c>
      <c r="S130" s="99" t="str">
        <f t="shared" si="59"/>
        <v>nebija plānots</v>
      </c>
      <c r="T130" s="102">
        <f t="shared" si="60"/>
        <v>0</v>
      </c>
      <c r="U130" s="102">
        <f t="shared" si="61"/>
        <v>0</v>
      </c>
      <c r="V130" s="99" t="str">
        <f t="shared" si="62"/>
        <v>nebija plānots</v>
      </c>
      <c r="W130" s="102">
        <f t="shared" si="63"/>
        <v>0</v>
      </c>
      <c r="X130" s="99" t="str">
        <f t="shared" si="64"/>
        <v>nebija plānots</v>
      </c>
      <c r="Y130" s="84">
        <v>0</v>
      </c>
      <c r="Z130" s="84">
        <v>0</v>
      </c>
      <c r="AA130" s="99" t="str">
        <f t="shared" si="65"/>
        <v>nebija plānots</v>
      </c>
      <c r="AB130" s="100">
        <f t="shared" si="66"/>
        <v>0</v>
      </c>
      <c r="AC130" s="99" t="str">
        <f t="shared" si="67"/>
        <v>nebija plānots</v>
      </c>
      <c r="AD130" s="102">
        <f t="shared" si="68"/>
        <v>0</v>
      </c>
      <c r="AE130" s="102">
        <f t="shared" si="69"/>
        <v>0</v>
      </c>
      <c r="AF130" s="99" t="str">
        <f t="shared" si="70"/>
        <v>nebija plānots</v>
      </c>
      <c r="AG130" s="102">
        <f t="shared" si="71"/>
        <v>0</v>
      </c>
      <c r="AH130" s="99" t="str">
        <f t="shared" si="72"/>
        <v>nebija plānots</v>
      </c>
      <c r="AI130" s="84">
        <v>0</v>
      </c>
      <c r="AJ130" s="84">
        <v>0</v>
      </c>
      <c r="AK130" s="84">
        <v>0</v>
      </c>
      <c r="AL130" s="84">
        <v>0</v>
      </c>
      <c r="AM130" s="84">
        <v>0</v>
      </c>
      <c r="AN130" s="84">
        <v>0</v>
      </c>
      <c r="AO130" s="84">
        <v>1000000</v>
      </c>
      <c r="AP130" s="84">
        <v>0</v>
      </c>
      <c r="AQ130" s="84">
        <v>0</v>
      </c>
      <c r="AR130" s="70">
        <f t="shared" si="73"/>
        <v>1000000</v>
      </c>
    </row>
    <row r="131" spans="1:44" ht="31.5" x14ac:dyDescent="0.25">
      <c r="A131" s="18" t="str">
        <f t="shared" si="74"/>
        <v>3.1.1.7._</v>
      </c>
      <c r="B131" s="63">
        <v>3</v>
      </c>
      <c r="C131" s="74" t="s">
        <v>198</v>
      </c>
      <c r="D131" s="65" t="s">
        <v>199</v>
      </c>
      <c r="E131" s="63" t="s">
        <v>200</v>
      </c>
      <c r="F131" s="80" t="s">
        <v>201</v>
      </c>
      <c r="G131" s="67" t="s">
        <v>214</v>
      </c>
      <c r="H131" s="65" t="s">
        <v>215</v>
      </c>
      <c r="I131" s="66" t="s">
        <v>27</v>
      </c>
      <c r="J131" s="73" t="s">
        <v>89</v>
      </c>
      <c r="K131" s="63" t="s">
        <v>17</v>
      </c>
      <c r="L131" s="84">
        <v>0</v>
      </c>
      <c r="M131" s="84">
        <v>0</v>
      </c>
      <c r="N131" s="84">
        <v>0</v>
      </c>
      <c r="O131" s="84">
        <v>0</v>
      </c>
      <c r="P131" s="84">
        <v>0</v>
      </c>
      <c r="Q131" s="99" t="str">
        <f t="shared" si="57"/>
        <v>nebija plānots</v>
      </c>
      <c r="R131" s="100">
        <f t="shared" si="58"/>
        <v>0</v>
      </c>
      <c r="S131" s="99" t="str">
        <f t="shared" si="59"/>
        <v>nebija plānots</v>
      </c>
      <c r="T131" s="102">
        <f t="shared" si="60"/>
        <v>0</v>
      </c>
      <c r="U131" s="102">
        <f t="shared" si="61"/>
        <v>0</v>
      </c>
      <c r="V131" s="99" t="str">
        <f t="shared" si="62"/>
        <v>nebija plānots</v>
      </c>
      <c r="W131" s="102">
        <f t="shared" si="63"/>
        <v>0</v>
      </c>
      <c r="X131" s="99" t="str">
        <f t="shared" si="64"/>
        <v>nebija plānots</v>
      </c>
      <c r="Y131" s="84">
        <v>0</v>
      </c>
      <c r="Z131" s="84">
        <v>0</v>
      </c>
      <c r="AA131" s="99" t="str">
        <f t="shared" si="65"/>
        <v>nebija plānots</v>
      </c>
      <c r="AB131" s="100">
        <f t="shared" si="66"/>
        <v>0</v>
      </c>
      <c r="AC131" s="99" t="str">
        <f t="shared" si="67"/>
        <v>nebija plānots</v>
      </c>
      <c r="AD131" s="102">
        <f t="shared" si="68"/>
        <v>0</v>
      </c>
      <c r="AE131" s="102">
        <f t="shared" si="69"/>
        <v>0</v>
      </c>
      <c r="AF131" s="99" t="str">
        <f t="shared" si="70"/>
        <v>nebija plānots</v>
      </c>
      <c r="AG131" s="102">
        <f t="shared" si="71"/>
        <v>0</v>
      </c>
      <c r="AH131" s="99" t="str">
        <f t="shared" si="72"/>
        <v>nebija plānots</v>
      </c>
      <c r="AI131" s="84">
        <v>0</v>
      </c>
      <c r="AJ131" s="84">
        <v>0</v>
      </c>
      <c r="AK131" s="84">
        <v>0</v>
      </c>
      <c r="AL131" s="84">
        <v>0</v>
      </c>
      <c r="AM131" s="84">
        <v>0</v>
      </c>
      <c r="AN131" s="84">
        <v>0</v>
      </c>
      <c r="AO131" s="84">
        <v>0</v>
      </c>
      <c r="AP131" s="84">
        <v>0</v>
      </c>
      <c r="AQ131" s="84">
        <v>0</v>
      </c>
      <c r="AR131" s="70">
        <f t="shared" si="73"/>
        <v>0</v>
      </c>
    </row>
    <row r="132" spans="1:44" ht="31.5" x14ac:dyDescent="0.25">
      <c r="A132" s="18" t="str">
        <f t="shared" si="74"/>
        <v>3.1.1.8._</v>
      </c>
      <c r="B132" s="63">
        <v>3</v>
      </c>
      <c r="C132" s="74" t="s">
        <v>198</v>
      </c>
      <c r="D132" s="65" t="s">
        <v>199</v>
      </c>
      <c r="E132" s="63" t="s">
        <v>200</v>
      </c>
      <c r="F132" s="80" t="s">
        <v>201</v>
      </c>
      <c r="G132" s="67" t="s">
        <v>216</v>
      </c>
      <c r="H132" s="65" t="s">
        <v>217</v>
      </c>
      <c r="I132" s="66" t="s">
        <v>27</v>
      </c>
      <c r="J132" s="73" t="s">
        <v>218</v>
      </c>
      <c r="K132" s="63" t="s">
        <v>17</v>
      </c>
      <c r="L132" s="84">
        <v>0</v>
      </c>
      <c r="M132" s="84">
        <v>0</v>
      </c>
      <c r="N132" s="84">
        <v>0</v>
      </c>
      <c r="O132" s="84">
        <v>0</v>
      </c>
      <c r="P132" s="84">
        <v>0</v>
      </c>
      <c r="Q132" s="99" t="str">
        <f t="shared" si="57"/>
        <v>nebija plānots</v>
      </c>
      <c r="R132" s="100">
        <f t="shared" si="58"/>
        <v>0</v>
      </c>
      <c r="S132" s="99" t="str">
        <f t="shared" si="59"/>
        <v>nebija plānots</v>
      </c>
      <c r="T132" s="102">
        <f t="shared" si="60"/>
        <v>0</v>
      </c>
      <c r="U132" s="102">
        <f t="shared" si="61"/>
        <v>0</v>
      </c>
      <c r="V132" s="99" t="str">
        <f t="shared" si="62"/>
        <v>nebija plānots</v>
      </c>
      <c r="W132" s="102">
        <f t="shared" si="63"/>
        <v>0</v>
      </c>
      <c r="X132" s="99" t="str">
        <f t="shared" si="64"/>
        <v>nebija plānots</v>
      </c>
      <c r="Y132" s="84">
        <v>0</v>
      </c>
      <c r="Z132" s="84">
        <v>0</v>
      </c>
      <c r="AA132" s="99" t="str">
        <f t="shared" si="65"/>
        <v>nebija plānots</v>
      </c>
      <c r="AB132" s="100">
        <f t="shared" si="66"/>
        <v>0</v>
      </c>
      <c r="AC132" s="99" t="str">
        <f t="shared" si="67"/>
        <v>nebija plānots</v>
      </c>
      <c r="AD132" s="102">
        <f t="shared" si="68"/>
        <v>0</v>
      </c>
      <c r="AE132" s="102">
        <f t="shared" si="69"/>
        <v>0</v>
      </c>
      <c r="AF132" s="99" t="str">
        <f t="shared" si="70"/>
        <v>nebija plānots</v>
      </c>
      <c r="AG132" s="102">
        <f t="shared" si="71"/>
        <v>0</v>
      </c>
      <c r="AH132" s="99" t="str">
        <f t="shared" si="72"/>
        <v>nebija plānots</v>
      </c>
      <c r="AI132" s="84">
        <v>357000</v>
      </c>
      <c r="AJ132" s="84">
        <v>0</v>
      </c>
      <c r="AK132" s="84">
        <v>0</v>
      </c>
      <c r="AL132" s="84">
        <v>0</v>
      </c>
      <c r="AM132" s="84">
        <v>362950</v>
      </c>
      <c r="AN132" s="84">
        <v>0</v>
      </c>
      <c r="AO132" s="84">
        <v>0</v>
      </c>
      <c r="AP132" s="84">
        <v>124950</v>
      </c>
      <c r="AQ132" s="84">
        <v>0</v>
      </c>
      <c r="AR132" s="70">
        <f t="shared" si="73"/>
        <v>844900</v>
      </c>
    </row>
    <row r="133" spans="1:44" ht="63" x14ac:dyDescent="0.25">
      <c r="A133" s="18" t="str">
        <f t="shared" si="74"/>
        <v>3.2.1.0._</v>
      </c>
      <c r="B133" s="63">
        <v>3</v>
      </c>
      <c r="C133" s="74" t="s">
        <v>198</v>
      </c>
      <c r="D133" s="65" t="s">
        <v>512</v>
      </c>
      <c r="E133" s="63" t="s">
        <v>219</v>
      </c>
      <c r="F133" s="80" t="s">
        <v>513</v>
      </c>
      <c r="G133" s="67" t="s">
        <v>220</v>
      </c>
      <c r="H133" s="66" t="s">
        <v>27</v>
      </c>
      <c r="I133" s="66" t="s">
        <v>27</v>
      </c>
      <c r="J133" s="73" t="s">
        <v>89</v>
      </c>
      <c r="K133" s="63" t="s">
        <v>16</v>
      </c>
      <c r="L133" s="84">
        <v>0</v>
      </c>
      <c r="M133" s="84">
        <v>0</v>
      </c>
      <c r="N133" s="84">
        <v>0</v>
      </c>
      <c r="O133" s="84">
        <v>0</v>
      </c>
      <c r="P133" s="84">
        <v>0</v>
      </c>
      <c r="Q133" s="99" t="str">
        <f t="shared" si="57"/>
        <v>nebija plānots</v>
      </c>
      <c r="R133" s="100">
        <f t="shared" si="58"/>
        <v>0</v>
      </c>
      <c r="S133" s="99" t="str">
        <f t="shared" si="59"/>
        <v>nebija plānots</v>
      </c>
      <c r="T133" s="102">
        <f t="shared" si="60"/>
        <v>0</v>
      </c>
      <c r="U133" s="102">
        <f t="shared" si="61"/>
        <v>0</v>
      </c>
      <c r="V133" s="99" t="str">
        <f t="shared" si="62"/>
        <v>nebija plānots</v>
      </c>
      <c r="W133" s="102">
        <f t="shared" si="63"/>
        <v>0</v>
      </c>
      <c r="X133" s="99" t="str">
        <f t="shared" si="64"/>
        <v>nebija plānots</v>
      </c>
      <c r="Y133" s="84">
        <v>0</v>
      </c>
      <c r="Z133" s="84">
        <v>0</v>
      </c>
      <c r="AA133" s="99" t="str">
        <f t="shared" si="65"/>
        <v>nebija plānots</v>
      </c>
      <c r="AB133" s="100">
        <f t="shared" si="66"/>
        <v>0</v>
      </c>
      <c r="AC133" s="99" t="str">
        <f t="shared" si="67"/>
        <v>nebija plānots</v>
      </c>
      <c r="AD133" s="102">
        <f t="shared" si="68"/>
        <v>0</v>
      </c>
      <c r="AE133" s="102">
        <f t="shared" si="69"/>
        <v>0</v>
      </c>
      <c r="AF133" s="99" t="str">
        <f t="shared" si="70"/>
        <v>nebija plānots</v>
      </c>
      <c r="AG133" s="102">
        <f t="shared" si="71"/>
        <v>0</v>
      </c>
      <c r="AH133" s="99" t="str">
        <f t="shared" si="72"/>
        <v>nebija plānots</v>
      </c>
      <c r="AI133" s="84">
        <v>0</v>
      </c>
      <c r="AJ133" s="84">
        <v>0</v>
      </c>
      <c r="AK133" s="84">
        <v>0</v>
      </c>
      <c r="AL133" s="84">
        <v>0</v>
      </c>
      <c r="AM133" s="84">
        <v>0</v>
      </c>
      <c r="AN133" s="84">
        <v>0</v>
      </c>
      <c r="AO133" s="84">
        <v>0</v>
      </c>
      <c r="AP133" s="84">
        <v>0</v>
      </c>
      <c r="AQ133" s="84">
        <v>0</v>
      </c>
      <c r="AR133" s="70">
        <f t="shared" si="73"/>
        <v>0</v>
      </c>
    </row>
    <row r="134" spans="1:44" ht="63" x14ac:dyDescent="0.25">
      <c r="A134" s="18" t="str">
        <f t="shared" si="74"/>
        <v>4.1.1.1.1</v>
      </c>
      <c r="B134" s="63">
        <v>4</v>
      </c>
      <c r="C134" s="74" t="s">
        <v>221</v>
      </c>
      <c r="D134" s="65" t="s">
        <v>222</v>
      </c>
      <c r="E134" s="63" t="s">
        <v>223</v>
      </c>
      <c r="F134" s="65" t="s">
        <v>224</v>
      </c>
      <c r="G134" s="66" t="s">
        <v>225</v>
      </c>
      <c r="H134" s="65" t="s">
        <v>226</v>
      </c>
      <c r="I134" s="66">
        <v>1</v>
      </c>
      <c r="J134" s="68" t="s">
        <v>164</v>
      </c>
      <c r="K134" s="63" t="s">
        <v>16</v>
      </c>
      <c r="L134" s="84">
        <v>0</v>
      </c>
      <c r="M134" s="84">
        <v>5340526.8200000012</v>
      </c>
      <c r="N134" s="84">
        <v>691726.27</v>
      </c>
      <c r="O134" s="84">
        <v>917289</v>
      </c>
      <c r="P134" s="84">
        <v>917289.05999999994</v>
      </c>
      <c r="Q134" s="99">
        <f t="shared" si="57"/>
        <v>1.0000000654101378</v>
      </c>
      <c r="R134" s="100">
        <f t="shared" si="58"/>
        <v>5.9999999939464033E-2</v>
      </c>
      <c r="S134" s="99">
        <f t="shared" si="59"/>
        <v>6.5410137851281369E-8</v>
      </c>
      <c r="T134" s="102">
        <f t="shared" si="60"/>
        <v>1609015.27</v>
      </c>
      <c r="U134" s="102">
        <f t="shared" si="61"/>
        <v>1609015.33</v>
      </c>
      <c r="V134" s="99">
        <f t="shared" si="62"/>
        <v>1.0000000372898885</v>
      </c>
      <c r="W134" s="102">
        <f t="shared" si="63"/>
        <v>6.0000000055879354E-2</v>
      </c>
      <c r="X134" s="99">
        <f t="shared" si="64"/>
        <v>3.7289888526588911E-8</v>
      </c>
      <c r="Y134" s="84">
        <v>0</v>
      </c>
      <c r="Z134" s="84">
        <v>3581758.91</v>
      </c>
      <c r="AA134" s="99" t="str">
        <f t="shared" si="65"/>
        <v>nebija plānots</v>
      </c>
      <c r="AB134" s="100">
        <f t="shared" si="66"/>
        <v>3581758.91</v>
      </c>
      <c r="AC134" s="99" t="str">
        <f t="shared" si="67"/>
        <v>nebija plānots</v>
      </c>
      <c r="AD134" s="102">
        <f t="shared" si="68"/>
        <v>1609015.27</v>
      </c>
      <c r="AE134" s="102">
        <f t="shared" si="69"/>
        <v>5190774.24</v>
      </c>
      <c r="AF134" s="99">
        <f t="shared" si="70"/>
        <v>3.2260565432669885</v>
      </c>
      <c r="AG134" s="102">
        <f t="shared" si="71"/>
        <v>3581758.97</v>
      </c>
      <c r="AH134" s="99">
        <f t="shared" si="72"/>
        <v>2.2260565432669885</v>
      </c>
      <c r="AI134" s="84">
        <v>3581759</v>
      </c>
      <c r="AJ134" s="84">
        <v>1257441</v>
      </c>
      <c r="AK134" s="84">
        <v>707233</v>
      </c>
      <c r="AL134" s="84">
        <v>308453</v>
      </c>
      <c r="AM134" s="84">
        <v>1354124</v>
      </c>
      <c r="AN134" s="84">
        <v>5020888</v>
      </c>
      <c r="AO134" s="84">
        <v>4756295</v>
      </c>
      <c r="AP134" s="84">
        <v>215912</v>
      </c>
      <c r="AQ134" s="84">
        <v>1966542</v>
      </c>
      <c r="AR134" s="70">
        <f t="shared" si="73"/>
        <v>20777662.27</v>
      </c>
    </row>
    <row r="135" spans="1:44" ht="63" x14ac:dyDescent="0.25">
      <c r="A135" s="18" t="str">
        <f t="shared" si="74"/>
        <v>4.1.1.1.2</v>
      </c>
      <c r="B135" s="63">
        <v>4</v>
      </c>
      <c r="C135" s="74" t="s">
        <v>221</v>
      </c>
      <c r="D135" s="65" t="s">
        <v>222</v>
      </c>
      <c r="E135" s="63" t="s">
        <v>223</v>
      </c>
      <c r="F135" s="65" t="s">
        <v>224</v>
      </c>
      <c r="G135" s="66" t="s">
        <v>225</v>
      </c>
      <c r="H135" s="65" t="s">
        <v>226</v>
      </c>
      <c r="I135" s="66">
        <v>2</v>
      </c>
      <c r="J135" s="68" t="s">
        <v>164</v>
      </c>
      <c r="K135" s="63" t="s">
        <v>16</v>
      </c>
      <c r="L135" s="84">
        <v>0</v>
      </c>
      <c r="M135" s="84">
        <v>0</v>
      </c>
      <c r="N135" s="84">
        <v>0</v>
      </c>
      <c r="O135" s="84">
        <v>0</v>
      </c>
      <c r="P135" s="84">
        <v>0</v>
      </c>
      <c r="Q135" s="99" t="str">
        <f t="shared" si="57"/>
        <v>nebija plānots</v>
      </c>
      <c r="R135" s="100">
        <f t="shared" si="58"/>
        <v>0</v>
      </c>
      <c r="S135" s="99" t="str">
        <f t="shared" si="59"/>
        <v>nebija plānots</v>
      </c>
      <c r="T135" s="102">
        <f t="shared" si="60"/>
        <v>0</v>
      </c>
      <c r="U135" s="102">
        <f t="shared" si="61"/>
        <v>0</v>
      </c>
      <c r="V135" s="99" t="str">
        <f t="shared" si="62"/>
        <v>nebija plānots</v>
      </c>
      <c r="W135" s="102">
        <f t="shared" si="63"/>
        <v>0</v>
      </c>
      <c r="X135" s="99" t="str">
        <f t="shared" si="64"/>
        <v>nebija plānots</v>
      </c>
      <c r="Y135" s="84">
        <v>0</v>
      </c>
      <c r="Z135" s="84">
        <v>109964.4</v>
      </c>
      <c r="AA135" s="99" t="str">
        <f t="shared" si="65"/>
        <v>nebija plānots</v>
      </c>
      <c r="AB135" s="100">
        <f t="shared" si="66"/>
        <v>109964.4</v>
      </c>
      <c r="AC135" s="99" t="str">
        <f t="shared" si="67"/>
        <v>nebija plānots</v>
      </c>
      <c r="AD135" s="102">
        <f t="shared" si="68"/>
        <v>0</v>
      </c>
      <c r="AE135" s="102">
        <f t="shared" si="69"/>
        <v>109964.4</v>
      </c>
      <c r="AF135" s="99" t="str">
        <f t="shared" si="70"/>
        <v>nebija plānots</v>
      </c>
      <c r="AG135" s="102">
        <f t="shared" si="71"/>
        <v>109964.4</v>
      </c>
      <c r="AH135" s="99" t="str">
        <f t="shared" si="72"/>
        <v>nebija plānots</v>
      </c>
      <c r="AI135" s="84">
        <v>0</v>
      </c>
      <c r="AJ135" s="84">
        <v>0</v>
      </c>
      <c r="AK135" s="84">
        <v>0</v>
      </c>
      <c r="AL135" s="84">
        <v>155736</v>
      </c>
      <c r="AM135" s="84">
        <v>599374</v>
      </c>
      <c r="AN135" s="84">
        <v>253254</v>
      </c>
      <c r="AO135" s="84">
        <v>150151</v>
      </c>
      <c r="AP135" s="84">
        <v>252252</v>
      </c>
      <c r="AQ135" s="84">
        <v>558328</v>
      </c>
      <c r="AR135" s="70">
        <f t="shared" si="73"/>
        <v>1969095</v>
      </c>
    </row>
    <row r="136" spans="1:44" ht="63" x14ac:dyDescent="0.25">
      <c r="A136" s="18" t="str">
        <f t="shared" si="74"/>
        <v>4.1.1.1.3</v>
      </c>
      <c r="B136" s="63">
        <v>4</v>
      </c>
      <c r="C136" s="74" t="s">
        <v>221</v>
      </c>
      <c r="D136" s="65" t="s">
        <v>222</v>
      </c>
      <c r="E136" s="63" t="s">
        <v>223</v>
      </c>
      <c r="F136" s="65" t="s">
        <v>224</v>
      </c>
      <c r="G136" s="66" t="s">
        <v>225</v>
      </c>
      <c r="H136" s="65" t="s">
        <v>226</v>
      </c>
      <c r="I136" s="66">
        <v>3</v>
      </c>
      <c r="J136" s="68" t="s">
        <v>164</v>
      </c>
      <c r="K136" s="63" t="s">
        <v>16</v>
      </c>
      <c r="L136" s="84">
        <v>0</v>
      </c>
      <c r="M136" s="84">
        <v>0</v>
      </c>
      <c r="N136" s="84">
        <v>0</v>
      </c>
      <c r="O136" s="84">
        <v>0</v>
      </c>
      <c r="P136" s="84">
        <v>0</v>
      </c>
      <c r="Q136" s="99" t="str">
        <f t="shared" si="57"/>
        <v>nebija plānots</v>
      </c>
      <c r="R136" s="100">
        <f t="shared" si="58"/>
        <v>0</v>
      </c>
      <c r="S136" s="99" t="str">
        <f t="shared" si="59"/>
        <v>nebija plānots</v>
      </c>
      <c r="T136" s="102">
        <f t="shared" si="60"/>
        <v>0</v>
      </c>
      <c r="U136" s="102">
        <f t="shared" si="61"/>
        <v>0</v>
      </c>
      <c r="V136" s="99" t="str">
        <f t="shared" si="62"/>
        <v>nebija plānots</v>
      </c>
      <c r="W136" s="102">
        <f t="shared" si="63"/>
        <v>0</v>
      </c>
      <c r="X136" s="99" t="str">
        <f t="shared" si="64"/>
        <v>nebija plānots</v>
      </c>
      <c r="Y136" s="84">
        <v>0</v>
      </c>
      <c r="Z136" s="84">
        <v>0</v>
      </c>
      <c r="AA136" s="99" t="str">
        <f t="shared" si="65"/>
        <v>nebija plānots</v>
      </c>
      <c r="AB136" s="100">
        <f t="shared" si="66"/>
        <v>0</v>
      </c>
      <c r="AC136" s="99" t="str">
        <f t="shared" si="67"/>
        <v>nebija plānots</v>
      </c>
      <c r="AD136" s="102">
        <f t="shared" si="68"/>
        <v>0</v>
      </c>
      <c r="AE136" s="102">
        <f t="shared" si="69"/>
        <v>0</v>
      </c>
      <c r="AF136" s="99" t="str">
        <f t="shared" si="70"/>
        <v>nebija plānots</v>
      </c>
      <c r="AG136" s="102">
        <f t="shared" si="71"/>
        <v>0</v>
      </c>
      <c r="AH136" s="99" t="str">
        <f t="shared" si="72"/>
        <v>nebija plānots</v>
      </c>
      <c r="AI136" s="84">
        <v>0</v>
      </c>
      <c r="AJ136" s="84">
        <v>0</v>
      </c>
      <c r="AK136" s="84">
        <v>0</v>
      </c>
      <c r="AL136" s="84">
        <v>0</v>
      </c>
      <c r="AM136" s="84">
        <v>0</v>
      </c>
      <c r="AN136" s="84">
        <v>0</v>
      </c>
      <c r="AO136" s="84">
        <v>0</v>
      </c>
      <c r="AP136" s="84">
        <v>181348</v>
      </c>
      <c r="AQ136" s="84">
        <v>0</v>
      </c>
      <c r="AR136" s="70">
        <f t="shared" si="73"/>
        <v>181348</v>
      </c>
    </row>
    <row r="137" spans="1:44" ht="63" x14ac:dyDescent="0.25">
      <c r="A137" s="18" t="str">
        <f t="shared" si="74"/>
        <v>4.1.1.1.4</v>
      </c>
      <c r="B137" s="63">
        <v>4</v>
      </c>
      <c r="C137" s="74" t="s">
        <v>221</v>
      </c>
      <c r="D137" s="65" t="s">
        <v>222</v>
      </c>
      <c r="E137" s="63" t="s">
        <v>223</v>
      </c>
      <c r="F137" s="65" t="s">
        <v>224</v>
      </c>
      <c r="G137" s="66" t="s">
        <v>225</v>
      </c>
      <c r="H137" s="65" t="s">
        <v>226</v>
      </c>
      <c r="I137" s="66">
        <v>4</v>
      </c>
      <c r="J137" s="68" t="s">
        <v>164</v>
      </c>
      <c r="K137" s="63" t="s">
        <v>16</v>
      </c>
      <c r="L137" s="84">
        <v>0</v>
      </c>
      <c r="M137" s="84">
        <v>0</v>
      </c>
      <c r="N137" s="84">
        <v>0</v>
      </c>
      <c r="O137" s="84">
        <v>0</v>
      </c>
      <c r="P137" s="84">
        <v>0</v>
      </c>
      <c r="Q137" s="99" t="str">
        <f t="shared" si="57"/>
        <v>nebija plānots</v>
      </c>
      <c r="R137" s="100">
        <f t="shared" si="58"/>
        <v>0</v>
      </c>
      <c r="S137" s="99" t="str">
        <f t="shared" si="59"/>
        <v>nebija plānots</v>
      </c>
      <c r="T137" s="102">
        <f t="shared" si="60"/>
        <v>0</v>
      </c>
      <c r="U137" s="102">
        <f t="shared" si="61"/>
        <v>0</v>
      </c>
      <c r="V137" s="99" t="str">
        <f t="shared" si="62"/>
        <v>nebija plānots</v>
      </c>
      <c r="W137" s="102">
        <f t="shared" si="63"/>
        <v>0</v>
      </c>
      <c r="X137" s="99" t="str">
        <f t="shared" si="64"/>
        <v>nebija plānots</v>
      </c>
      <c r="Y137" s="84">
        <v>0</v>
      </c>
      <c r="Z137" s="84">
        <v>0</v>
      </c>
      <c r="AA137" s="99" t="str">
        <f t="shared" si="65"/>
        <v>nebija plānots</v>
      </c>
      <c r="AB137" s="100">
        <f t="shared" si="66"/>
        <v>0</v>
      </c>
      <c r="AC137" s="99" t="str">
        <f t="shared" si="67"/>
        <v>nebija plānots</v>
      </c>
      <c r="AD137" s="102">
        <f t="shared" si="68"/>
        <v>0</v>
      </c>
      <c r="AE137" s="102">
        <f t="shared" si="69"/>
        <v>0</v>
      </c>
      <c r="AF137" s="99" t="str">
        <f t="shared" si="70"/>
        <v>nebija plānots</v>
      </c>
      <c r="AG137" s="102">
        <f t="shared" si="71"/>
        <v>0</v>
      </c>
      <c r="AH137" s="99" t="str">
        <f t="shared" si="72"/>
        <v>nebija plānots</v>
      </c>
      <c r="AI137" s="84">
        <v>0</v>
      </c>
      <c r="AJ137" s="84">
        <v>0</v>
      </c>
      <c r="AK137" s="84">
        <v>0</v>
      </c>
      <c r="AL137" s="84">
        <v>0</v>
      </c>
      <c r="AM137" s="84">
        <v>0</v>
      </c>
      <c r="AN137" s="84">
        <v>0</v>
      </c>
      <c r="AO137" s="84">
        <v>0</v>
      </c>
      <c r="AP137" s="84">
        <v>0</v>
      </c>
      <c r="AQ137" s="84">
        <v>0</v>
      </c>
      <c r="AR137" s="70">
        <f t="shared" si="73"/>
        <v>0</v>
      </c>
    </row>
    <row r="138" spans="1:44" ht="63" x14ac:dyDescent="0.25">
      <c r="A138" s="18" t="str">
        <f t="shared" si="74"/>
        <v>4.1.1.1.5</v>
      </c>
      <c r="B138" s="63">
        <v>4</v>
      </c>
      <c r="C138" s="74" t="s">
        <v>221</v>
      </c>
      <c r="D138" s="65" t="s">
        <v>222</v>
      </c>
      <c r="E138" s="63" t="s">
        <v>223</v>
      </c>
      <c r="F138" s="65" t="s">
        <v>224</v>
      </c>
      <c r="G138" s="66" t="s">
        <v>225</v>
      </c>
      <c r="H138" s="65" t="s">
        <v>226</v>
      </c>
      <c r="I138" s="66">
        <v>5</v>
      </c>
      <c r="J138" s="68" t="s">
        <v>164</v>
      </c>
      <c r="K138" s="63" t="s">
        <v>16</v>
      </c>
      <c r="L138" s="84">
        <v>0</v>
      </c>
      <c r="M138" s="84">
        <v>8456830.4299999997</v>
      </c>
      <c r="N138" s="84">
        <v>1334806.57</v>
      </c>
      <c r="O138" s="84">
        <v>0</v>
      </c>
      <c r="P138" s="84">
        <v>0</v>
      </c>
      <c r="Q138" s="99" t="str">
        <f t="shared" si="57"/>
        <v>nebija plānots</v>
      </c>
      <c r="R138" s="100">
        <f t="shared" si="58"/>
        <v>0</v>
      </c>
      <c r="S138" s="99" t="str">
        <f t="shared" si="59"/>
        <v>nebija plānots</v>
      </c>
      <c r="T138" s="102">
        <f t="shared" si="60"/>
        <v>1334806.57</v>
      </c>
      <c r="U138" s="102">
        <f t="shared" si="61"/>
        <v>1334806.57</v>
      </c>
      <c r="V138" s="99">
        <f t="shared" si="62"/>
        <v>1</v>
      </c>
      <c r="W138" s="102">
        <f t="shared" si="63"/>
        <v>0</v>
      </c>
      <c r="X138" s="99">
        <f t="shared" si="64"/>
        <v>0</v>
      </c>
      <c r="Y138" s="84">
        <v>0</v>
      </c>
      <c r="Z138" s="84">
        <v>0</v>
      </c>
      <c r="AA138" s="99" t="str">
        <f t="shared" si="65"/>
        <v>nebija plānots</v>
      </c>
      <c r="AB138" s="100">
        <f t="shared" si="66"/>
        <v>0</v>
      </c>
      <c r="AC138" s="99" t="str">
        <f t="shared" si="67"/>
        <v>nebija plānots</v>
      </c>
      <c r="AD138" s="102">
        <f t="shared" si="68"/>
        <v>1334806.57</v>
      </c>
      <c r="AE138" s="102">
        <f t="shared" si="69"/>
        <v>1334806.57</v>
      </c>
      <c r="AF138" s="99">
        <f t="shared" si="70"/>
        <v>1</v>
      </c>
      <c r="AG138" s="102">
        <f t="shared" si="71"/>
        <v>0</v>
      </c>
      <c r="AH138" s="99">
        <f t="shared" si="72"/>
        <v>0</v>
      </c>
      <c r="AI138" s="84">
        <v>0</v>
      </c>
      <c r="AJ138" s="84">
        <v>0</v>
      </c>
      <c r="AK138" s="84">
        <v>0</v>
      </c>
      <c r="AL138" s="84">
        <v>2202849</v>
      </c>
      <c r="AM138" s="84">
        <v>0</v>
      </c>
      <c r="AN138" s="84">
        <v>2765363</v>
      </c>
      <c r="AO138" s="84">
        <v>944078</v>
      </c>
      <c r="AP138" s="84">
        <v>0</v>
      </c>
      <c r="AQ138" s="84">
        <v>0</v>
      </c>
      <c r="AR138" s="70">
        <f t="shared" si="73"/>
        <v>7247096.5700000003</v>
      </c>
    </row>
    <row r="139" spans="1:44" ht="63" x14ac:dyDescent="0.25">
      <c r="A139" s="18" t="str">
        <f t="shared" si="74"/>
        <v>4.1.1.1.6</v>
      </c>
      <c r="B139" s="63">
        <v>4</v>
      </c>
      <c r="C139" s="74" t="s">
        <v>221</v>
      </c>
      <c r="D139" s="65" t="s">
        <v>222</v>
      </c>
      <c r="E139" s="63" t="s">
        <v>223</v>
      </c>
      <c r="F139" s="65" t="s">
        <v>224</v>
      </c>
      <c r="G139" s="66" t="s">
        <v>225</v>
      </c>
      <c r="H139" s="65" t="s">
        <v>226</v>
      </c>
      <c r="I139" s="66">
        <v>6</v>
      </c>
      <c r="J139" s="68" t="s">
        <v>164</v>
      </c>
      <c r="K139" s="63" t="s">
        <v>16</v>
      </c>
      <c r="L139" s="84">
        <v>0</v>
      </c>
      <c r="M139" s="84">
        <v>0</v>
      </c>
      <c r="N139" s="84">
        <v>0</v>
      </c>
      <c r="O139" s="84">
        <v>0</v>
      </c>
      <c r="P139" s="84">
        <v>0</v>
      </c>
      <c r="Q139" s="99" t="str">
        <f t="shared" si="57"/>
        <v>nebija plānots</v>
      </c>
      <c r="R139" s="100">
        <f t="shared" si="58"/>
        <v>0</v>
      </c>
      <c r="S139" s="99" t="str">
        <f t="shared" si="59"/>
        <v>nebija plānots</v>
      </c>
      <c r="T139" s="102">
        <f t="shared" si="60"/>
        <v>0</v>
      </c>
      <c r="U139" s="102">
        <f t="shared" si="61"/>
        <v>0</v>
      </c>
      <c r="V139" s="99" t="str">
        <f t="shared" si="62"/>
        <v>nebija plānots</v>
      </c>
      <c r="W139" s="102">
        <f t="shared" si="63"/>
        <v>0</v>
      </c>
      <c r="X139" s="99" t="str">
        <f t="shared" si="64"/>
        <v>nebija plānots</v>
      </c>
      <c r="Y139" s="84">
        <v>0</v>
      </c>
      <c r="Z139" s="84">
        <v>0</v>
      </c>
      <c r="AA139" s="99" t="str">
        <f t="shared" si="65"/>
        <v>nebija plānots</v>
      </c>
      <c r="AB139" s="100">
        <f t="shared" si="66"/>
        <v>0</v>
      </c>
      <c r="AC139" s="99" t="str">
        <f t="shared" si="67"/>
        <v>nebija plānots</v>
      </c>
      <c r="AD139" s="102">
        <f t="shared" si="68"/>
        <v>0</v>
      </c>
      <c r="AE139" s="102">
        <f t="shared" si="69"/>
        <v>0</v>
      </c>
      <c r="AF139" s="99" t="str">
        <f t="shared" si="70"/>
        <v>nebija plānots</v>
      </c>
      <c r="AG139" s="102">
        <f t="shared" si="71"/>
        <v>0</v>
      </c>
      <c r="AH139" s="99" t="str">
        <f t="shared" si="72"/>
        <v>nebija plānots</v>
      </c>
      <c r="AI139" s="84">
        <v>0</v>
      </c>
      <c r="AJ139" s="84">
        <v>0</v>
      </c>
      <c r="AK139" s="84">
        <v>0</v>
      </c>
      <c r="AL139" s="84">
        <v>0</v>
      </c>
      <c r="AM139" s="84">
        <v>0</v>
      </c>
      <c r="AN139" s="84">
        <v>0</v>
      </c>
      <c r="AO139" s="84">
        <v>0</v>
      </c>
      <c r="AP139" s="84">
        <v>0</v>
      </c>
      <c r="AQ139" s="84">
        <v>0</v>
      </c>
      <c r="AR139" s="70">
        <f t="shared" si="73"/>
        <v>0</v>
      </c>
    </row>
    <row r="140" spans="1:44" ht="63" x14ac:dyDescent="0.25">
      <c r="A140" s="18" t="str">
        <f t="shared" si="74"/>
        <v>4.1.1.2._</v>
      </c>
      <c r="B140" s="63">
        <v>4</v>
      </c>
      <c r="C140" s="74" t="s">
        <v>221</v>
      </c>
      <c r="D140" s="65" t="s">
        <v>222</v>
      </c>
      <c r="E140" s="63" t="s">
        <v>223</v>
      </c>
      <c r="F140" s="65" t="s">
        <v>224</v>
      </c>
      <c r="G140" s="66" t="s">
        <v>227</v>
      </c>
      <c r="H140" s="65" t="s">
        <v>228</v>
      </c>
      <c r="I140" s="66" t="s">
        <v>27</v>
      </c>
      <c r="J140" s="68" t="s">
        <v>164</v>
      </c>
      <c r="K140" s="63" t="s">
        <v>16</v>
      </c>
      <c r="L140" s="84">
        <v>0</v>
      </c>
      <c r="M140" s="84">
        <v>0</v>
      </c>
      <c r="N140" s="84">
        <v>0</v>
      </c>
      <c r="O140" s="84">
        <v>0</v>
      </c>
      <c r="P140" s="84">
        <v>0</v>
      </c>
      <c r="Q140" s="99" t="str">
        <f t="shared" si="57"/>
        <v>nebija plānots</v>
      </c>
      <c r="R140" s="100">
        <f t="shared" si="58"/>
        <v>0</v>
      </c>
      <c r="S140" s="99" t="str">
        <f t="shared" si="59"/>
        <v>nebija plānots</v>
      </c>
      <c r="T140" s="102">
        <f t="shared" si="60"/>
        <v>0</v>
      </c>
      <c r="U140" s="102">
        <f t="shared" si="61"/>
        <v>0</v>
      </c>
      <c r="V140" s="99" t="str">
        <f t="shared" si="62"/>
        <v>nebija plānots</v>
      </c>
      <c r="W140" s="102">
        <f t="shared" si="63"/>
        <v>0</v>
      </c>
      <c r="X140" s="99" t="str">
        <f t="shared" si="64"/>
        <v>nebija plānots</v>
      </c>
      <c r="Y140" s="84">
        <v>0</v>
      </c>
      <c r="Z140" s="84">
        <v>0</v>
      </c>
      <c r="AA140" s="99" t="str">
        <f t="shared" si="65"/>
        <v>nebija plānots</v>
      </c>
      <c r="AB140" s="100">
        <f t="shared" si="66"/>
        <v>0</v>
      </c>
      <c r="AC140" s="99" t="str">
        <f t="shared" si="67"/>
        <v>nebija plānots</v>
      </c>
      <c r="AD140" s="102">
        <f t="shared" si="68"/>
        <v>0</v>
      </c>
      <c r="AE140" s="102">
        <f t="shared" si="69"/>
        <v>0</v>
      </c>
      <c r="AF140" s="99" t="str">
        <f t="shared" si="70"/>
        <v>nebija plānots</v>
      </c>
      <c r="AG140" s="102">
        <f t="shared" si="71"/>
        <v>0</v>
      </c>
      <c r="AH140" s="99" t="str">
        <f t="shared" si="72"/>
        <v>nebija plānots</v>
      </c>
      <c r="AI140" s="84">
        <v>0</v>
      </c>
      <c r="AJ140" s="84">
        <v>0</v>
      </c>
      <c r="AK140" s="84">
        <v>0</v>
      </c>
      <c r="AL140" s="84">
        <v>0</v>
      </c>
      <c r="AM140" s="84">
        <v>0</v>
      </c>
      <c r="AN140" s="84">
        <v>0</v>
      </c>
      <c r="AO140" s="84">
        <v>0</v>
      </c>
      <c r="AP140" s="84">
        <v>0</v>
      </c>
      <c r="AQ140" s="84">
        <v>0</v>
      </c>
      <c r="AR140" s="70">
        <f t="shared" si="73"/>
        <v>0</v>
      </c>
    </row>
    <row r="141" spans="1:44" ht="63" x14ac:dyDescent="0.25">
      <c r="A141" s="18" t="str">
        <f t="shared" si="74"/>
        <v>4.1.1.3.1</v>
      </c>
      <c r="B141" s="63">
        <v>4</v>
      </c>
      <c r="C141" s="74" t="s">
        <v>221</v>
      </c>
      <c r="D141" s="65" t="s">
        <v>222</v>
      </c>
      <c r="E141" s="63" t="s">
        <v>223</v>
      </c>
      <c r="F141" s="65" t="s">
        <v>224</v>
      </c>
      <c r="G141" s="66" t="s">
        <v>229</v>
      </c>
      <c r="H141" s="65" t="s">
        <v>230</v>
      </c>
      <c r="I141" s="66">
        <v>1</v>
      </c>
      <c r="J141" s="68" t="s">
        <v>164</v>
      </c>
      <c r="K141" s="63" t="s">
        <v>16</v>
      </c>
      <c r="L141" s="84">
        <v>0</v>
      </c>
      <c r="M141" s="84">
        <v>0</v>
      </c>
      <c r="N141" s="84">
        <v>0</v>
      </c>
      <c r="O141" s="84">
        <v>0</v>
      </c>
      <c r="P141" s="84">
        <v>0</v>
      </c>
      <c r="Q141" s="99" t="str">
        <f t="shared" si="57"/>
        <v>nebija plānots</v>
      </c>
      <c r="R141" s="100">
        <f t="shared" si="58"/>
        <v>0</v>
      </c>
      <c r="S141" s="99" t="str">
        <f t="shared" si="59"/>
        <v>nebija plānots</v>
      </c>
      <c r="T141" s="102">
        <f t="shared" si="60"/>
        <v>0</v>
      </c>
      <c r="U141" s="102">
        <f t="shared" si="61"/>
        <v>0</v>
      </c>
      <c r="V141" s="99" t="str">
        <f t="shared" si="62"/>
        <v>nebija plānots</v>
      </c>
      <c r="W141" s="102">
        <f t="shared" si="63"/>
        <v>0</v>
      </c>
      <c r="X141" s="99" t="str">
        <f t="shared" si="64"/>
        <v>nebija plānots</v>
      </c>
      <c r="Y141" s="84">
        <v>0</v>
      </c>
      <c r="Z141" s="84">
        <v>0</v>
      </c>
      <c r="AA141" s="99" t="str">
        <f t="shared" si="65"/>
        <v>nebija plānots</v>
      </c>
      <c r="AB141" s="100">
        <f t="shared" si="66"/>
        <v>0</v>
      </c>
      <c r="AC141" s="99" t="str">
        <f t="shared" si="67"/>
        <v>nebija plānots</v>
      </c>
      <c r="AD141" s="102">
        <f t="shared" si="68"/>
        <v>0</v>
      </c>
      <c r="AE141" s="102">
        <f t="shared" si="69"/>
        <v>0</v>
      </c>
      <c r="AF141" s="99" t="str">
        <f t="shared" si="70"/>
        <v>nebija plānots</v>
      </c>
      <c r="AG141" s="102">
        <f t="shared" si="71"/>
        <v>0</v>
      </c>
      <c r="AH141" s="99" t="str">
        <f t="shared" si="72"/>
        <v>nebija plānots</v>
      </c>
      <c r="AI141" s="84">
        <v>0</v>
      </c>
      <c r="AJ141" s="84">
        <v>0</v>
      </c>
      <c r="AK141" s="84">
        <v>0</v>
      </c>
      <c r="AL141" s="84">
        <v>0</v>
      </c>
      <c r="AM141" s="84">
        <v>0</v>
      </c>
      <c r="AN141" s="84">
        <v>0</v>
      </c>
      <c r="AO141" s="84">
        <v>0</v>
      </c>
      <c r="AP141" s="84">
        <v>0</v>
      </c>
      <c r="AQ141" s="84">
        <v>130568</v>
      </c>
      <c r="AR141" s="70">
        <f t="shared" si="73"/>
        <v>130568</v>
      </c>
    </row>
    <row r="142" spans="1:44" ht="63" x14ac:dyDescent="0.25">
      <c r="A142" s="18" t="str">
        <f t="shared" si="74"/>
        <v>4.1.1.3.2</v>
      </c>
      <c r="B142" s="63">
        <v>4</v>
      </c>
      <c r="C142" s="74" t="s">
        <v>221</v>
      </c>
      <c r="D142" s="65" t="s">
        <v>222</v>
      </c>
      <c r="E142" s="63" t="s">
        <v>223</v>
      </c>
      <c r="F142" s="65" t="s">
        <v>224</v>
      </c>
      <c r="G142" s="66" t="s">
        <v>229</v>
      </c>
      <c r="H142" s="65" t="s">
        <v>230</v>
      </c>
      <c r="I142" s="66">
        <v>2</v>
      </c>
      <c r="J142" s="68" t="s">
        <v>164</v>
      </c>
      <c r="K142" s="63" t="s">
        <v>16</v>
      </c>
      <c r="L142" s="84">
        <v>0</v>
      </c>
      <c r="M142" s="84">
        <v>0</v>
      </c>
      <c r="N142" s="84">
        <v>0</v>
      </c>
      <c r="O142" s="84">
        <v>0</v>
      </c>
      <c r="P142" s="84">
        <v>0</v>
      </c>
      <c r="Q142" s="99" t="str">
        <f t="shared" si="57"/>
        <v>nebija plānots</v>
      </c>
      <c r="R142" s="100">
        <f t="shared" si="58"/>
        <v>0</v>
      </c>
      <c r="S142" s="99" t="str">
        <f t="shared" si="59"/>
        <v>nebija plānots</v>
      </c>
      <c r="T142" s="102">
        <f t="shared" si="60"/>
        <v>0</v>
      </c>
      <c r="U142" s="102">
        <f t="shared" si="61"/>
        <v>0</v>
      </c>
      <c r="V142" s="99" t="str">
        <f t="shared" si="62"/>
        <v>nebija plānots</v>
      </c>
      <c r="W142" s="102">
        <f t="shared" si="63"/>
        <v>0</v>
      </c>
      <c r="X142" s="99" t="str">
        <f t="shared" si="64"/>
        <v>nebija plānots</v>
      </c>
      <c r="Y142" s="84">
        <v>0</v>
      </c>
      <c r="Z142" s="84">
        <v>0</v>
      </c>
      <c r="AA142" s="99" t="str">
        <f t="shared" si="65"/>
        <v>nebija plānots</v>
      </c>
      <c r="AB142" s="100">
        <f t="shared" si="66"/>
        <v>0</v>
      </c>
      <c r="AC142" s="99" t="str">
        <f t="shared" si="67"/>
        <v>nebija plānots</v>
      </c>
      <c r="AD142" s="102">
        <f t="shared" si="68"/>
        <v>0</v>
      </c>
      <c r="AE142" s="102">
        <f t="shared" si="69"/>
        <v>0</v>
      </c>
      <c r="AF142" s="99" t="str">
        <f t="shared" si="70"/>
        <v>nebija plānots</v>
      </c>
      <c r="AG142" s="102">
        <f t="shared" si="71"/>
        <v>0</v>
      </c>
      <c r="AH142" s="99" t="str">
        <f t="shared" si="72"/>
        <v>nebija plānots</v>
      </c>
      <c r="AI142" s="84">
        <v>0</v>
      </c>
      <c r="AJ142" s="84">
        <v>0</v>
      </c>
      <c r="AK142" s="84">
        <v>0</v>
      </c>
      <c r="AL142" s="84">
        <v>0</v>
      </c>
      <c r="AM142" s="84">
        <v>0</v>
      </c>
      <c r="AN142" s="84">
        <v>0</v>
      </c>
      <c r="AO142" s="84">
        <v>0</v>
      </c>
      <c r="AP142" s="84">
        <v>0</v>
      </c>
      <c r="AQ142" s="84">
        <v>92354</v>
      </c>
      <c r="AR142" s="70">
        <f t="shared" si="73"/>
        <v>92354</v>
      </c>
    </row>
    <row r="143" spans="1:44" ht="63" x14ac:dyDescent="0.25">
      <c r="A143" s="18" t="str">
        <f t="shared" si="74"/>
        <v>4.1.1.4.1</v>
      </c>
      <c r="B143" s="63">
        <v>4</v>
      </c>
      <c r="C143" s="74" t="s">
        <v>221</v>
      </c>
      <c r="D143" s="65" t="s">
        <v>222</v>
      </c>
      <c r="E143" s="63" t="s">
        <v>223</v>
      </c>
      <c r="F143" s="65" t="s">
        <v>224</v>
      </c>
      <c r="G143" s="66" t="s">
        <v>231</v>
      </c>
      <c r="H143" s="65" t="s">
        <v>232</v>
      </c>
      <c r="I143" s="66">
        <v>1</v>
      </c>
      <c r="J143" s="68" t="s">
        <v>164</v>
      </c>
      <c r="K143" s="63" t="s">
        <v>16</v>
      </c>
      <c r="L143" s="84">
        <v>0</v>
      </c>
      <c r="M143" s="84">
        <v>0</v>
      </c>
      <c r="N143" s="84">
        <v>0</v>
      </c>
      <c r="O143" s="84">
        <v>0</v>
      </c>
      <c r="P143" s="84">
        <v>0</v>
      </c>
      <c r="Q143" s="99" t="str">
        <f t="shared" si="57"/>
        <v>nebija plānots</v>
      </c>
      <c r="R143" s="100">
        <f t="shared" si="58"/>
        <v>0</v>
      </c>
      <c r="S143" s="99" t="str">
        <f t="shared" si="59"/>
        <v>nebija plānots</v>
      </c>
      <c r="T143" s="102">
        <f t="shared" si="60"/>
        <v>0</v>
      </c>
      <c r="U143" s="102">
        <f t="shared" si="61"/>
        <v>0</v>
      </c>
      <c r="V143" s="99" t="str">
        <f t="shared" si="62"/>
        <v>nebija plānots</v>
      </c>
      <c r="W143" s="102">
        <f t="shared" si="63"/>
        <v>0</v>
      </c>
      <c r="X143" s="99" t="str">
        <f t="shared" si="64"/>
        <v>nebija plānots</v>
      </c>
      <c r="Y143" s="84">
        <v>0</v>
      </c>
      <c r="Z143" s="84">
        <v>0</v>
      </c>
      <c r="AA143" s="99" t="str">
        <f t="shared" si="65"/>
        <v>nebija plānots</v>
      </c>
      <c r="AB143" s="100">
        <f t="shared" si="66"/>
        <v>0</v>
      </c>
      <c r="AC143" s="99" t="str">
        <f t="shared" si="67"/>
        <v>nebija plānots</v>
      </c>
      <c r="AD143" s="102">
        <f t="shared" si="68"/>
        <v>0</v>
      </c>
      <c r="AE143" s="102">
        <f t="shared" si="69"/>
        <v>0</v>
      </c>
      <c r="AF143" s="99" t="str">
        <f t="shared" si="70"/>
        <v>nebija plānots</v>
      </c>
      <c r="AG143" s="102">
        <f t="shared" si="71"/>
        <v>0</v>
      </c>
      <c r="AH143" s="99" t="str">
        <f t="shared" si="72"/>
        <v>nebija plānots</v>
      </c>
      <c r="AI143" s="84">
        <v>0</v>
      </c>
      <c r="AJ143" s="84">
        <v>0</v>
      </c>
      <c r="AK143" s="84">
        <v>0</v>
      </c>
      <c r="AL143" s="84">
        <v>0</v>
      </c>
      <c r="AM143" s="84">
        <v>0</v>
      </c>
      <c r="AN143" s="84">
        <v>0</v>
      </c>
      <c r="AO143" s="84">
        <v>0</v>
      </c>
      <c r="AP143" s="84">
        <v>0</v>
      </c>
      <c r="AQ143" s="84">
        <v>0</v>
      </c>
      <c r="AR143" s="70">
        <f t="shared" si="73"/>
        <v>0</v>
      </c>
    </row>
    <row r="144" spans="1:44" ht="63" x14ac:dyDescent="0.25">
      <c r="A144" s="18" t="str">
        <f t="shared" si="74"/>
        <v>4.1.1.4.2</v>
      </c>
      <c r="B144" s="63">
        <v>4</v>
      </c>
      <c r="C144" s="74" t="s">
        <v>221</v>
      </c>
      <c r="D144" s="65" t="s">
        <v>222</v>
      </c>
      <c r="E144" s="63" t="s">
        <v>223</v>
      </c>
      <c r="F144" s="65" t="s">
        <v>224</v>
      </c>
      <c r="G144" s="66" t="s">
        <v>231</v>
      </c>
      <c r="H144" s="65" t="s">
        <v>232</v>
      </c>
      <c r="I144" s="66">
        <v>2</v>
      </c>
      <c r="J144" s="68" t="s">
        <v>164</v>
      </c>
      <c r="K144" s="63" t="s">
        <v>16</v>
      </c>
      <c r="L144" s="84">
        <v>0</v>
      </c>
      <c r="M144" s="84">
        <v>0</v>
      </c>
      <c r="N144" s="84">
        <v>0</v>
      </c>
      <c r="O144" s="84">
        <v>0</v>
      </c>
      <c r="P144" s="84">
        <v>0</v>
      </c>
      <c r="Q144" s="99" t="str">
        <f t="shared" si="57"/>
        <v>nebija plānots</v>
      </c>
      <c r="R144" s="100">
        <f t="shared" si="58"/>
        <v>0</v>
      </c>
      <c r="S144" s="99" t="str">
        <f t="shared" si="59"/>
        <v>nebija plānots</v>
      </c>
      <c r="T144" s="102">
        <f t="shared" si="60"/>
        <v>0</v>
      </c>
      <c r="U144" s="102">
        <f t="shared" si="61"/>
        <v>0</v>
      </c>
      <c r="V144" s="99" t="str">
        <f t="shared" si="62"/>
        <v>nebija plānots</v>
      </c>
      <c r="W144" s="102">
        <f t="shared" si="63"/>
        <v>0</v>
      </c>
      <c r="X144" s="99" t="str">
        <f t="shared" si="64"/>
        <v>nebija plānots</v>
      </c>
      <c r="Y144" s="84">
        <v>0</v>
      </c>
      <c r="Z144" s="84">
        <v>0</v>
      </c>
      <c r="AA144" s="99" t="str">
        <f t="shared" si="65"/>
        <v>nebija plānots</v>
      </c>
      <c r="AB144" s="100">
        <f t="shared" si="66"/>
        <v>0</v>
      </c>
      <c r="AC144" s="99" t="str">
        <f t="shared" si="67"/>
        <v>nebija plānots</v>
      </c>
      <c r="AD144" s="102">
        <f t="shared" si="68"/>
        <v>0</v>
      </c>
      <c r="AE144" s="102">
        <f t="shared" si="69"/>
        <v>0</v>
      </c>
      <c r="AF144" s="99" t="str">
        <f t="shared" si="70"/>
        <v>nebija plānots</v>
      </c>
      <c r="AG144" s="102">
        <f t="shared" si="71"/>
        <v>0</v>
      </c>
      <c r="AH144" s="99" t="str">
        <f t="shared" si="72"/>
        <v>nebija plānots</v>
      </c>
      <c r="AI144" s="84">
        <v>0</v>
      </c>
      <c r="AJ144" s="84">
        <v>0</v>
      </c>
      <c r="AK144" s="84">
        <v>0</v>
      </c>
      <c r="AL144" s="84">
        <v>0</v>
      </c>
      <c r="AM144" s="84">
        <v>0</v>
      </c>
      <c r="AN144" s="84">
        <v>0</v>
      </c>
      <c r="AO144" s="84">
        <v>0</v>
      </c>
      <c r="AP144" s="84">
        <v>0</v>
      </c>
      <c r="AQ144" s="84">
        <v>5202</v>
      </c>
      <c r="AR144" s="70">
        <f t="shared" si="73"/>
        <v>5202</v>
      </c>
    </row>
    <row r="145" spans="1:44" ht="63" x14ac:dyDescent="0.25">
      <c r="A145" s="18" t="str">
        <f t="shared" si="74"/>
        <v>4.1.1.5._</v>
      </c>
      <c r="B145" s="63">
        <v>4</v>
      </c>
      <c r="C145" s="74" t="s">
        <v>221</v>
      </c>
      <c r="D145" s="65" t="s">
        <v>222</v>
      </c>
      <c r="E145" s="74" t="s">
        <v>223</v>
      </c>
      <c r="F145" s="65" t="s">
        <v>224</v>
      </c>
      <c r="G145" s="66" t="s">
        <v>233</v>
      </c>
      <c r="H145" s="65" t="s">
        <v>234</v>
      </c>
      <c r="I145" s="66" t="s">
        <v>27</v>
      </c>
      <c r="J145" s="68" t="s">
        <v>164</v>
      </c>
      <c r="K145" s="63" t="s">
        <v>16</v>
      </c>
      <c r="L145" s="84">
        <v>0</v>
      </c>
      <c r="M145" s="84">
        <v>10996.42</v>
      </c>
      <c r="N145" s="84">
        <v>0</v>
      </c>
      <c r="O145" s="84">
        <v>0</v>
      </c>
      <c r="P145" s="84">
        <v>0</v>
      </c>
      <c r="Q145" s="99" t="str">
        <f t="shared" si="57"/>
        <v>nebija plānots</v>
      </c>
      <c r="R145" s="100">
        <f t="shared" si="58"/>
        <v>0</v>
      </c>
      <c r="S145" s="99" t="str">
        <f t="shared" si="59"/>
        <v>nebija plānots</v>
      </c>
      <c r="T145" s="102">
        <f t="shared" si="60"/>
        <v>0</v>
      </c>
      <c r="U145" s="102">
        <f t="shared" si="61"/>
        <v>0</v>
      </c>
      <c r="V145" s="99" t="str">
        <f t="shared" si="62"/>
        <v>nebija plānots</v>
      </c>
      <c r="W145" s="102">
        <f t="shared" si="63"/>
        <v>0</v>
      </c>
      <c r="X145" s="99" t="str">
        <f t="shared" si="64"/>
        <v>nebija plānots</v>
      </c>
      <c r="Y145" s="84">
        <v>0</v>
      </c>
      <c r="Z145" s="84">
        <v>0</v>
      </c>
      <c r="AA145" s="99" t="str">
        <f t="shared" si="65"/>
        <v>nebija plānots</v>
      </c>
      <c r="AB145" s="100">
        <f t="shared" si="66"/>
        <v>0</v>
      </c>
      <c r="AC145" s="99" t="str">
        <f t="shared" si="67"/>
        <v>nebija plānots</v>
      </c>
      <c r="AD145" s="102">
        <f t="shared" si="68"/>
        <v>0</v>
      </c>
      <c r="AE145" s="102">
        <f t="shared" si="69"/>
        <v>0</v>
      </c>
      <c r="AF145" s="99" t="str">
        <f t="shared" si="70"/>
        <v>nebija plānots</v>
      </c>
      <c r="AG145" s="102">
        <f t="shared" si="71"/>
        <v>0</v>
      </c>
      <c r="AH145" s="99" t="str">
        <f t="shared" si="72"/>
        <v>nebija plānots</v>
      </c>
      <c r="AI145" s="84">
        <v>0</v>
      </c>
      <c r="AJ145" s="84">
        <v>0</v>
      </c>
      <c r="AK145" s="84">
        <v>151128</v>
      </c>
      <c r="AL145" s="84">
        <v>0</v>
      </c>
      <c r="AM145" s="84">
        <v>0</v>
      </c>
      <c r="AN145" s="84">
        <v>0</v>
      </c>
      <c r="AO145" s="84">
        <v>0</v>
      </c>
      <c r="AP145" s="84">
        <v>0</v>
      </c>
      <c r="AQ145" s="84">
        <v>159375</v>
      </c>
      <c r="AR145" s="70">
        <f t="shared" si="73"/>
        <v>310503</v>
      </c>
    </row>
    <row r="146" spans="1:44" ht="73.5" x14ac:dyDescent="0.25">
      <c r="A146" s="18" t="str">
        <f t="shared" si="74"/>
        <v>4.1.2.1.1</v>
      </c>
      <c r="B146" s="63">
        <v>4</v>
      </c>
      <c r="C146" s="74" t="s">
        <v>221</v>
      </c>
      <c r="D146" s="65" t="s">
        <v>222</v>
      </c>
      <c r="E146" s="74" t="s">
        <v>235</v>
      </c>
      <c r="F146" s="65" t="s">
        <v>236</v>
      </c>
      <c r="G146" s="66" t="s">
        <v>237</v>
      </c>
      <c r="H146" s="65" t="s">
        <v>238</v>
      </c>
      <c r="I146" s="66">
        <v>1</v>
      </c>
      <c r="J146" s="68" t="s">
        <v>164</v>
      </c>
      <c r="K146" s="63" t="s">
        <v>14</v>
      </c>
      <c r="L146" s="84">
        <v>0</v>
      </c>
      <c r="M146" s="84">
        <v>221705.43</v>
      </c>
      <c r="N146" s="84">
        <v>0</v>
      </c>
      <c r="O146" s="84">
        <v>31032</v>
      </c>
      <c r="P146" s="84">
        <v>31031.65</v>
      </c>
      <c r="Q146" s="99">
        <f t="shared" si="57"/>
        <v>0.99998872131992789</v>
      </c>
      <c r="R146" s="100">
        <f t="shared" si="58"/>
        <v>-0.34999999999854481</v>
      </c>
      <c r="S146" s="99">
        <f t="shared" si="59"/>
        <v>-1.1278680072136659E-5</v>
      </c>
      <c r="T146" s="102">
        <f t="shared" si="60"/>
        <v>31032</v>
      </c>
      <c r="U146" s="102">
        <f t="shared" si="61"/>
        <v>31031.65</v>
      </c>
      <c r="V146" s="99">
        <f t="shared" si="62"/>
        <v>0.99998872131992789</v>
      </c>
      <c r="W146" s="102">
        <f t="shared" si="63"/>
        <v>-0.34999999999854481</v>
      </c>
      <c r="X146" s="99">
        <f t="shared" si="64"/>
        <v>-1.1278680072136659E-5</v>
      </c>
      <c r="Y146" s="84">
        <v>0</v>
      </c>
      <c r="Z146" s="84">
        <v>0</v>
      </c>
      <c r="AA146" s="99" t="str">
        <f t="shared" si="65"/>
        <v>nebija plānots</v>
      </c>
      <c r="AB146" s="100">
        <f t="shared" si="66"/>
        <v>0</v>
      </c>
      <c r="AC146" s="99" t="str">
        <f t="shared" si="67"/>
        <v>nebija plānots</v>
      </c>
      <c r="AD146" s="102">
        <f t="shared" si="68"/>
        <v>31032</v>
      </c>
      <c r="AE146" s="102">
        <f t="shared" si="69"/>
        <v>31031.65</v>
      </c>
      <c r="AF146" s="99">
        <f t="shared" si="70"/>
        <v>0.99998872131992789</v>
      </c>
      <c r="AG146" s="102">
        <f t="shared" si="71"/>
        <v>-0.34999999999854481</v>
      </c>
      <c r="AH146" s="99">
        <f t="shared" si="72"/>
        <v>-1.1278680072136659E-5</v>
      </c>
      <c r="AI146" s="84">
        <v>0</v>
      </c>
      <c r="AJ146" s="84">
        <v>0</v>
      </c>
      <c r="AK146" s="84">
        <v>0</v>
      </c>
      <c r="AL146" s="84">
        <v>49787</v>
      </c>
      <c r="AM146" s="84">
        <v>0</v>
      </c>
      <c r="AN146" s="84">
        <v>0</v>
      </c>
      <c r="AO146" s="84">
        <v>55250</v>
      </c>
      <c r="AP146" s="84">
        <v>0</v>
      </c>
      <c r="AQ146" s="84">
        <v>18819</v>
      </c>
      <c r="AR146" s="70">
        <f t="shared" si="73"/>
        <v>154888</v>
      </c>
    </row>
    <row r="147" spans="1:44" ht="73.5" x14ac:dyDescent="0.25">
      <c r="A147" s="18" t="str">
        <f t="shared" si="74"/>
        <v>4.1.2.2.1</v>
      </c>
      <c r="B147" s="63">
        <v>4</v>
      </c>
      <c r="C147" s="74" t="s">
        <v>221</v>
      </c>
      <c r="D147" s="65" t="s">
        <v>222</v>
      </c>
      <c r="E147" s="74" t="s">
        <v>235</v>
      </c>
      <c r="F147" s="65" t="s">
        <v>236</v>
      </c>
      <c r="G147" s="66" t="s">
        <v>239</v>
      </c>
      <c r="H147" s="65" t="s">
        <v>240</v>
      </c>
      <c r="I147" s="66">
        <v>1</v>
      </c>
      <c r="J147" s="68" t="s">
        <v>164</v>
      </c>
      <c r="K147" s="63" t="s">
        <v>14</v>
      </c>
      <c r="L147" s="84">
        <v>0</v>
      </c>
      <c r="M147" s="84">
        <v>0</v>
      </c>
      <c r="N147" s="84">
        <v>0</v>
      </c>
      <c r="O147" s="84">
        <v>38595.300000000003</v>
      </c>
      <c r="P147" s="84">
        <v>38595.299999999996</v>
      </c>
      <c r="Q147" s="99">
        <f t="shared" si="57"/>
        <v>0.99999999999999978</v>
      </c>
      <c r="R147" s="100">
        <f t="shared" si="58"/>
        <v>0</v>
      </c>
      <c r="S147" s="99">
        <f t="shared" si="59"/>
        <v>0</v>
      </c>
      <c r="T147" s="102">
        <f t="shared" si="60"/>
        <v>38595.300000000003</v>
      </c>
      <c r="U147" s="102">
        <f t="shared" si="61"/>
        <v>38595.299999999996</v>
      </c>
      <c r="V147" s="99">
        <f t="shared" si="62"/>
        <v>0.99999999999999978</v>
      </c>
      <c r="W147" s="102">
        <f t="shared" si="63"/>
        <v>0</v>
      </c>
      <c r="X147" s="99">
        <f t="shared" si="64"/>
        <v>0</v>
      </c>
      <c r="Y147" s="84">
        <v>94956.28</v>
      </c>
      <c r="Z147" s="84">
        <v>64079.5</v>
      </c>
      <c r="AA147" s="99">
        <f t="shared" si="65"/>
        <v>0.67483161724532592</v>
      </c>
      <c r="AB147" s="100">
        <f t="shared" si="66"/>
        <v>-30876.78</v>
      </c>
      <c r="AC147" s="99">
        <f t="shared" si="67"/>
        <v>-0.32516838275467402</v>
      </c>
      <c r="AD147" s="102">
        <f t="shared" si="68"/>
        <v>133551.58000000002</v>
      </c>
      <c r="AE147" s="102">
        <f t="shared" si="69"/>
        <v>102674.79999999999</v>
      </c>
      <c r="AF147" s="99">
        <f t="shared" si="70"/>
        <v>0.76880258548794389</v>
      </c>
      <c r="AG147" s="102">
        <f t="shared" si="71"/>
        <v>-30876.780000000028</v>
      </c>
      <c r="AH147" s="99">
        <f t="shared" si="72"/>
        <v>-0.23119741451205611</v>
      </c>
      <c r="AI147" s="84">
        <v>122842.91</v>
      </c>
      <c r="AJ147" s="84">
        <v>186887.39</v>
      </c>
      <c r="AK147" s="84">
        <v>70762.5</v>
      </c>
      <c r="AL147" s="84">
        <v>144573.07999999999</v>
      </c>
      <c r="AM147" s="84">
        <v>245415.52</v>
      </c>
      <c r="AN147" s="84">
        <v>224599</v>
      </c>
      <c r="AO147" s="84">
        <v>143864.26</v>
      </c>
      <c r="AP147" s="84">
        <v>51060.5</v>
      </c>
      <c r="AQ147" s="84">
        <v>70125</v>
      </c>
      <c r="AR147" s="70">
        <f t="shared" si="73"/>
        <v>1393681.74</v>
      </c>
    </row>
    <row r="148" spans="1:44" ht="73.5" x14ac:dyDescent="0.25">
      <c r="A148" s="18" t="str">
        <f t="shared" si="74"/>
        <v>4.1.2.3._</v>
      </c>
      <c r="B148" s="63">
        <v>4</v>
      </c>
      <c r="C148" s="74" t="s">
        <v>221</v>
      </c>
      <c r="D148" s="65" t="s">
        <v>222</v>
      </c>
      <c r="E148" s="74" t="s">
        <v>235</v>
      </c>
      <c r="F148" s="65" t="s">
        <v>236</v>
      </c>
      <c r="G148" s="66" t="s">
        <v>241</v>
      </c>
      <c r="H148" s="65" t="s">
        <v>242</v>
      </c>
      <c r="I148" s="66" t="s">
        <v>27</v>
      </c>
      <c r="J148" s="68" t="s">
        <v>164</v>
      </c>
      <c r="K148" s="63" t="s">
        <v>14</v>
      </c>
      <c r="L148" s="84">
        <v>0</v>
      </c>
      <c r="M148" s="84">
        <v>0</v>
      </c>
      <c r="N148" s="84">
        <v>0</v>
      </c>
      <c r="O148" s="84">
        <v>0</v>
      </c>
      <c r="P148" s="84">
        <v>0</v>
      </c>
      <c r="Q148" s="99" t="str">
        <f t="shared" si="57"/>
        <v>nebija plānots</v>
      </c>
      <c r="R148" s="100">
        <f t="shared" si="58"/>
        <v>0</v>
      </c>
      <c r="S148" s="99" t="str">
        <f t="shared" si="59"/>
        <v>nebija plānots</v>
      </c>
      <c r="T148" s="102">
        <f t="shared" si="60"/>
        <v>0</v>
      </c>
      <c r="U148" s="102">
        <f t="shared" si="61"/>
        <v>0</v>
      </c>
      <c r="V148" s="99" t="str">
        <f t="shared" si="62"/>
        <v>nebija plānots</v>
      </c>
      <c r="W148" s="102">
        <f t="shared" si="63"/>
        <v>0</v>
      </c>
      <c r="X148" s="99" t="str">
        <f t="shared" si="64"/>
        <v>nebija plānots</v>
      </c>
      <c r="Y148" s="84">
        <v>0</v>
      </c>
      <c r="Z148" s="84">
        <v>0</v>
      </c>
      <c r="AA148" s="99" t="str">
        <f t="shared" si="65"/>
        <v>nebija plānots</v>
      </c>
      <c r="AB148" s="100">
        <f t="shared" si="66"/>
        <v>0</v>
      </c>
      <c r="AC148" s="99" t="str">
        <f t="shared" si="67"/>
        <v>nebija plānots</v>
      </c>
      <c r="AD148" s="102">
        <f t="shared" si="68"/>
        <v>0</v>
      </c>
      <c r="AE148" s="102">
        <f t="shared" si="69"/>
        <v>0</v>
      </c>
      <c r="AF148" s="99" t="str">
        <f t="shared" si="70"/>
        <v>nebija plānots</v>
      </c>
      <c r="AG148" s="102">
        <f t="shared" si="71"/>
        <v>0</v>
      </c>
      <c r="AH148" s="99" t="str">
        <f t="shared" si="72"/>
        <v>nebija plānots</v>
      </c>
      <c r="AI148" s="84">
        <v>0</v>
      </c>
      <c r="AJ148" s="84">
        <v>0</v>
      </c>
      <c r="AK148" s="84">
        <v>0</v>
      </c>
      <c r="AL148" s="84">
        <v>0</v>
      </c>
      <c r="AM148" s="84">
        <v>0</v>
      </c>
      <c r="AN148" s="84">
        <v>67384</v>
      </c>
      <c r="AO148" s="84">
        <v>0</v>
      </c>
      <c r="AP148" s="84">
        <v>0</v>
      </c>
      <c r="AQ148" s="84">
        <v>0</v>
      </c>
      <c r="AR148" s="70">
        <f t="shared" si="73"/>
        <v>67384</v>
      </c>
    </row>
    <row r="149" spans="1:44" ht="73.5" x14ac:dyDescent="0.25">
      <c r="A149" s="18" t="str">
        <f t="shared" si="74"/>
        <v>4.1.2.4._</v>
      </c>
      <c r="B149" s="63">
        <v>4</v>
      </c>
      <c r="C149" s="74" t="s">
        <v>221</v>
      </c>
      <c r="D149" s="65" t="s">
        <v>222</v>
      </c>
      <c r="E149" s="74" t="s">
        <v>235</v>
      </c>
      <c r="F149" s="65" t="s">
        <v>236</v>
      </c>
      <c r="G149" s="66" t="s">
        <v>243</v>
      </c>
      <c r="H149" s="65" t="s">
        <v>244</v>
      </c>
      <c r="I149" s="66" t="s">
        <v>27</v>
      </c>
      <c r="J149" s="68" t="s">
        <v>164</v>
      </c>
      <c r="K149" s="63" t="s">
        <v>14</v>
      </c>
      <c r="L149" s="84">
        <v>0</v>
      </c>
      <c r="M149" s="84">
        <v>0</v>
      </c>
      <c r="N149" s="84">
        <v>0</v>
      </c>
      <c r="O149" s="84">
        <v>0</v>
      </c>
      <c r="P149" s="84">
        <v>0</v>
      </c>
      <c r="Q149" s="99" t="str">
        <f t="shared" si="57"/>
        <v>nebija plānots</v>
      </c>
      <c r="R149" s="100">
        <f t="shared" si="58"/>
        <v>0</v>
      </c>
      <c r="S149" s="99" t="str">
        <f t="shared" si="59"/>
        <v>nebija plānots</v>
      </c>
      <c r="T149" s="102">
        <f t="shared" si="60"/>
        <v>0</v>
      </c>
      <c r="U149" s="102">
        <f t="shared" si="61"/>
        <v>0</v>
      </c>
      <c r="V149" s="99" t="str">
        <f t="shared" si="62"/>
        <v>nebija plānots</v>
      </c>
      <c r="W149" s="102">
        <f t="shared" si="63"/>
        <v>0</v>
      </c>
      <c r="X149" s="99" t="str">
        <f t="shared" si="64"/>
        <v>nebija plānots</v>
      </c>
      <c r="Y149" s="84">
        <v>0</v>
      </c>
      <c r="Z149" s="84">
        <v>0</v>
      </c>
      <c r="AA149" s="99" t="str">
        <f t="shared" si="65"/>
        <v>nebija plānots</v>
      </c>
      <c r="AB149" s="100">
        <f t="shared" si="66"/>
        <v>0</v>
      </c>
      <c r="AC149" s="99" t="str">
        <f t="shared" si="67"/>
        <v>nebija plānots</v>
      </c>
      <c r="AD149" s="102">
        <f t="shared" si="68"/>
        <v>0</v>
      </c>
      <c r="AE149" s="102">
        <f t="shared" si="69"/>
        <v>0</v>
      </c>
      <c r="AF149" s="99" t="str">
        <f t="shared" si="70"/>
        <v>nebija plānots</v>
      </c>
      <c r="AG149" s="102">
        <f t="shared" si="71"/>
        <v>0</v>
      </c>
      <c r="AH149" s="99" t="str">
        <f t="shared" si="72"/>
        <v>nebija plānots</v>
      </c>
      <c r="AI149" s="84">
        <v>0</v>
      </c>
      <c r="AJ149" s="84">
        <v>0</v>
      </c>
      <c r="AK149" s="84">
        <v>0</v>
      </c>
      <c r="AL149" s="84">
        <v>0</v>
      </c>
      <c r="AM149" s="84">
        <v>0</v>
      </c>
      <c r="AN149" s="84">
        <v>0</v>
      </c>
      <c r="AO149" s="84">
        <v>0</v>
      </c>
      <c r="AP149" s="84">
        <v>0</v>
      </c>
      <c r="AQ149" s="84">
        <v>23124</v>
      </c>
      <c r="AR149" s="70">
        <f t="shared" si="73"/>
        <v>23124</v>
      </c>
    </row>
    <row r="150" spans="1:44" ht="73.5" x14ac:dyDescent="0.25">
      <c r="A150" s="18" t="str">
        <f t="shared" si="74"/>
        <v>4.1.2.5.1</v>
      </c>
      <c r="B150" s="63">
        <v>4</v>
      </c>
      <c r="C150" s="74" t="s">
        <v>221</v>
      </c>
      <c r="D150" s="65" t="s">
        <v>222</v>
      </c>
      <c r="E150" s="74" t="s">
        <v>235</v>
      </c>
      <c r="F150" s="65" t="s">
        <v>236</v>
      </c>
      <c r="G150" s="66" t="s">
        <v>245</v>
      </c>
      <c r="H150" s="65" t="s">
        <v>246</v>
      </c>
      <c r="I150" s="66">
        <v>1</v>
      </c>
      <c r="J150" s="68" t="s">
        <v>164</v>
      </c>
      <c r="K150" s="63" t="s">
        <v>14</v>
      </c>
      <c r="L150" s="84">
        <v>0</v>
      </c>
      <c r="M150" s="84">
        <v>323686.40999999997</v>
      </c>
      <c r="N150" s="84">
        <v>573338.86</v>
      </c>
      <c r="O150" s="84">
        <v>0</v>
      </c>
      <c r="P150" s="84">
        <v>0</v>
      </c>
      <c r="Q150" s="99" t="str">
        <f t="shared" si="57"/>
        <v>nebija plānots</v>
      </c>
      <c r="R150" s="100">
        <f t="shared" si="58"/>
        <v>0</v>
      </c>
      <c r="S150" s="99" t="str">
        <f t="shared" si="59"/>
        <v>nebija plānots</v>
      </c>
      <c r="T150" s="102">
        <f t="shared" si="60"/>
        <v>573338.86</v>
      </c>
      <c r="U150" s="102">
        <f t="shared" si="61"/>
        <v>573338.86</v>
      </c>
      <c r="V150" s="99">
        <f t="shared" si="62"/>
        <v>1</v>
      </c>
      <c r="W150" s="102">
        <f t="shared" si="63"/>
        <v>0</v>
      </c>
      <c r="X150" s="99">
        <f t="shared" si="64"/>
        <v>0</v>
      </c>
      <c r="Y150" s="84">
        <v>0</v>
      </c>
      <c r="Z150" s="84">
        <v>0</v>
      </c>
      <c r="AA150" s="99" t="str">
        <f t="shared" si="65"/>
        <v>nebija plānots</v>
      </c>
      <c r="AB150" s="100">
        <f t="shared" si="66"/>
        <v>0</v>
      </c>
      <c r="AC150" s="99" t="str">
        <f t="shared" si="67"/>
        <v>nebija plānots</v>
      </c>
      <c r="AD150" s="102">
        <f t="shared" si="68"/>
        <v>573338.86</v>
      </c>
      <c r="AE150" s="102">
        <f t="shared" si="69"/>
        <v>573338.86</v>
      </c>
      <c r="AF150" s="99">
        <f t="shared" si="70"/>
        <v>1</v>
      </c>
      <c r="AG150" s="102">
        <f t="shared" si="71"/>
        <v>0</v>
      </c>
      <c r="AH150" s="99">
        <f t="shared" si="72"/>
        <v>0</v>
      </c>
      <c r="AI150" s="84">
        <v>0</v>
      </c>
      <c r="AJ150" s="84">
        <v>0</v>
      </c>
      <c r="AK150" s="84">
        <v>0</v>
      </c>
      <c r="AL150" s="84">
        <v>0</v>
      </c>
      <c r="AM150" s="84">
        <v>286875</v>
      </c>
      <c r="AN150" s="84">
        <v>0</v>
      </c>
      <c r="AO150" s="84">
        <v>0</v>
      </c>
      <c r="AP150" s="84">
        <v>0</v>
      </c>
      <c r="AQ150" s="84">
        <v>0</v>
      </c>
      <c r="AR150" s="70">
        <f t="shared" si="73"/>
        <v>860213.86</v>
      </c>
    </row>
    <row r="151" spans="1:44" ht="73.5" x14ac:dyDescent="0.25">
      <c r="A151" s="18" t="str">
        <f t="shared" si="74"/>
        <v>4.1.2.6._</v>
      </c>
      <c r="B151" s="63">
        <v>4</v>
      </c>
      <c r="C151" s="74" t="s">
        <v>221</v>
      </c>
      <c r="D151" s="65" t="s">
        <v>222</v>
      </c>
      <c r="E151" s="74" t="s">
        <v>235</v>
      </c>
      <c r="F151" s="65" t="s">
        <v>236</v>
      </c>
      <c r="G151" s="66" t="s">
        <v>247</v>
      </c>
      <c r="H151" s="65" t="s">
        <v>248</v>
      </c>
      <c r="I151" s="66" t="s">
        <v>27</v>
      </c>
      <c r="J151" s="68" t="s">
        <v>164</v>
      </c>
      <c r="K151" s="63" t="s">
        <v>14</v>
      </c>
      <c r="L151" s="84">
        <v>0</v>
      </c>
      <c r="M151" s="84">
        <v>230419.18</v>
      </c>
      <c r="N151" s="84">
        <v>0</v>
      </c>
      <c r="O151" s="84">
        <v>0</v>
      </c>
      <c r="P151" s="84">
        <v>0</v>
      </c>
      <c r="Q151" s="99" t="str">
        <f t="shared" si="57"/>
        <v>nebija plānots</v>
      </c>
      <c r="R151" s="100">
        <f t="shared" si="58"/>
        <v>0</v>
      </c>
      <c r="S151" s="99" t="str">
        <f t="shared" si="59"/>
        <v>nebija plānots</v>
      </c>
      <c r="T151" s="102">
        <f t="shared" si="60"/>
        <v>0</v>
      </c>
      <c r="U151" s="102">
        <f t="shared" si="61"/>
        <v>0</v>
      </c>
      <c r="V151" s="99" t="str">
        <f t="shared" si="62"/>
        <v>nebija plānots</v>
      </c>
      <c r="W151" s="102">
        <f t="shared" si="63"/>
        <v>0</v>
      </c>
      <c r="X151" s="99" t="str">
        <f t="shared" si="64"/>
        <v>nebija plānots</v>
      </c>
      <c r="Y151" s="84">
        <v>197673</v>
      </c>
      <c r="Z151" s="84">
        <v>197672.66</v>
      </c>
      <c r="AA151" s="99">
        <f t="shared" si="65"/>
        <v>0.99999827998765645</v>
      </c>
      <c r="AB151" s="100">
        <f t="shared" si="66"/>
        <v>-0.33999999999650754</v>
      </c>
      <c r="AC151" s="99">
        <f t="shared" si="67"/>
        <v>-1.7200123436003274E-6</v>
      </c>
      <c r="AD151" s="102">
        <f t="shared" si="68"/>
        <v>197673</v>
      </c>
      <c r="AE151" s="102">
        <f t="shared" si="69"/>
        <v>197672.66</v>
      </c>
      <c r="AF151" s="99">
        <f t="shared" si="70"/>
        <v>0.99999827998765645</v>
      </c>
      <c r="AG151" s="102">
        <f t="shared" si="71"/>
        <v>-0.33999999999650754</v>
      </c>
      <c r="AH151" s="99">
        <f t="shared" si="72"/>
        <v>-1.7200123436003274E-6</v>
      </c>
      <c r="AI151" s="84">
        <v>0</v>
      </c>
      <c r="AJ151" s="84">
        <v>0</v>
      </c>
      <c r="AK151" s="84">
        <v>0</v>
      </c>
      <c r="AL151" s="84">
        <v>0</v>
      </c>
      <c r="AM151" s="84">
        <v>262933</v>
      </c>
      <c r="AN151" s="84">
        <v>0</v>
      </c>
      <c r="AO151" s="84">
        <v>0</v>
      </c>
      <c r="AP151" s="84">
        <v>0</v>
      </c>
      <c r="AQ151" s="84">
        <v>0</v>
      </c>
      <c r="AR151" s="70">
        <f t="shared" si="73"/>
        <v>460606</v>
      </c>
    </row>
    <row r="152" spans="1:44" ht="73.5" x14ac:dyDescent="0.25">
      <c r="A152" s="18" t="str">
        <f t="shared" si="74"/>
        <v>4.1.2.7._</v>
      </c>
      <c r="B152" s="63">
        <v>4</v>
      </c>
      <c r="C152" s="74" t="s">
        <v>221</v>
      </c>
      <c r="D152" s="65" t="s">
        <v>222</v>
      </c>
      <c r="E152" s="74" t="s">
        <v>235</v>
      </c>
      <c r="F152" s="65" t="s">
        <v>236</v>
      </c>
      <c r="G152" s="66" t="s">
        <v>249</v>
      </c>
      <c r="H152" s="65" t="s">
        <v>250</v>
      </c>
      <c r="I152" s="66" t="s">
        <v>27</v>
      </c>
      <c r="J152" s="68" t="s">
        <v>164</v>
      </c>
      <c r="K152" s="63" t="s">
        <v>14</v>
      </c>
      <c r="L152" s="84">
        <v>0</v>
      </c>
      <c r="M152" s="84">
        <v>16303.03</v>
      </c>
      <c r="N152" s="84">
        <v>0</v>
      </c>
      <c r="O152" s="84">
        <v>0</v>
      </c>
      <c r="P152" s="84">
        <v>0</v>
      </c>
      <c r="Q152" s="99" t="str">
        <f t="shared" si="57"/>
        <v>nebija plānots</v>
      </c>
      <c r="R152" s="100">
        <f t="shared" si="58"/>
        <v>0</v>
      </c>
      <c r="S152" s="99" t="str">
        <f t="shared" si="59"/>
        <v>nebija plānots</v>
      </c>
      <c r="T152" s="102">
        <f t="shared" si="60"/>
        <v>0</v>
      </c>
      <c r="U152" s="102">
        <f t="shared" si="61"/>
        <v>0</v>
      </c>
      <c r="V152" s="99" t="str">
        <f t="shared" si="62"/>
        <v>nebija plānots</v>
      </c>
      <c r="W152" s="102">
        <f t="shared" si="63"/>
        <v>0</v>
      </c>
      <c r="X152" s="99" t="str">
        <f t="shared" si="64"/>
        <v>nebija plānots</v>
      </c>
      <c r="Y152" s="84">
        <v>0</v>
      </c>
      <c r="Z152" s="84">
        <v>0</v>
      </c>
      <c r="AA152" s="99" t="str">
        <f t="shared" si="65"/>
        <v>nebija plānots</v>
      </c>
      <c r="AB152" s="100">
        <f t="shared" si="66"/>
        <v>0</v>
      </c>
      <c r="AC152" s="99" t="str">
        <f t="shared" si="67"/>
        <v>nebija plānots</v>
      </c>
      <c r="AD152" s="102">
        <f t="shared" si="68"/>
        <v>0</v>
      </c>
      <c r="AE152" s="102">
        <f t="shared" si="69"/>
        <v>0</v>
      </c>
      <c r="AF152" s="99" t="str">
        <f t="shared" si="70"/>
        <v>nebija plānots</v>
      </c>
      <c r="AG152" s="102">
        <f t="shared" si="71"/>
        <v>0</v>
      </c>
      <c r="AH152" s="99" t="str">
        <f t="shared" si="72"/>
        <v>nebija plānots</v>
      </c>
      <c r="AI152" s="84">
        <v>0</v>
      </c>
      <c r="AJ152" s="84">
        <v>15276</v>
      </c>
      <c r="AK152" s="84">
        <v>0</v>
      </c>
      <c r="AL152" s="84">
        <v>0</v>
      </c>
      <c r="AM152" s="84">
        <v>0</v>
      </c>
      <c r="AN152" s="84">
        <v>0</v>
      </c>
      <c r="AO152" s="84">
        <v>0</v>
      </c>
      <c r="AP152" s="84">
        <v>47440</v>
      </c>
      <c r="AQ152" s="84">
        <v>0</v>
      </c>
      <c r="AR152" s="70">
        <f t="shared" si="73"/>
        <v>62716</v>
      </c>
    </row>
    <row r="153" spans="1:44" ht="73.5" x14ac:dyDescent="0.25">
      <c r="A153" s="18" t="str">
        <f t="shared" si="74"/>
        <v>4.1.2.8._</v>
      </c>
      <c r="B153" s="63">
        <v>4</v>
      </c>
      <c r="C153" s="74" t="s">
        <v>221</v>
      </c>
      <c r="D153" s="65" t="s">
        <v>222</v>
      </c>
      <c r="E153" s="74" t="s">
        <v>235</v>
      </c>
      <c r="F153" s="65" t="s">
        <v>236</v>
      </c>
      <c r="G153" s="66" t="s">
        <v>251</v>
      </c>
      <c r="H153" s="65" t="s">
        <v>252</v>
      </c>
      <c r="I153" s="66" t="s">
        <v>27</v>
      </c>
      <c r="J153" s="68" t="s">
        <v>164</v>
      </c>
      <c r="K153" s="63" t="s">
        <v>14</v>
      </c>
      <c r="L153" s="84">
        <v>0</v>
      </c>
      <c r="M153" s="84">
        <v>0</v>
      </c>
      <c r="N153" s="84">
        <v>0</v>
      </c>
      <c r="O153" s="84">
        <v>0</v>
      </c>
      <c r="P153" s="84">
        <v>0</v>
      </c>
      <c r="Q153" s="99" t="str">
        <f t="shared" si="57"/>
        <v>nebija plānots</v>
      </c>
      <c r="R153" s="100">
        <f t="shared" si="58"/>
        <v>0</v>
      </c>
      <c r="S153" s="99" t="str">
        <f t="shared" si="59"/>
        <v>nebija plānots</v>
      </c>
      <c r="T153" s="102">
        <f t="shared" si="60"/>
        <v>0</v>
      </c>
      <c r="U153" s="102">
        <f t="shared" si="61"/>
        <v>0</v>
      </c>
      <c r="V153" s="99" t="str">
        <f t="shared" si="62"/>
        <v>nebija plānots</v>
      </c>
      <c r="W153" s="102">
        <f t="shared" si="63"/>
        <v>0</v>
      </c>
      <c r="X153" s="99" t="str">
        <f t="shared" si="64"/>
        <v>nebija plānots</v>
      </c>
      <c r="Y153" s="84">
        <v>0</v>
      </c>
      <c r="Z153" s="84">
        <v>0</v>
      </c>
      <c r="AA153" s="99" t="str">
        <f t="shared" si="65"/>
        <v>nebija plānots</v>
      </c>
      <c r="AB153" s="100">
        <f t="shared" si="66"/>
        <v>0</v>
      </c>
      <c r="AC153" s="99" t="str">
        <f t="shared" si="67"/>
        <v>nebija plānots</v>
      </c>
      <c r="AD153" s="102">
        <f t="shared" si="68"/>
        <v>0</v>
      </c>
      <c r="AE153" s="102">
        <f t="shared" si="69"/>
        <v>0</v>
      </c>
      <c r="AF153" s="99" t="str">
        <f t="shared" si="70"/>
        <v>nebija plānots</v>
      </c>
      <c r="AG153" s="102">
        <f t="shared" si="71"/>
        <v>0</v>
      </c>
      <c r="AH153" s="99" t="str">
        <f t="shared" si="72"/>
        <v>nebija plānots</v>
      </c>
      <c r="AI153" s="84">
        <v>0</v>
      </c>
      <c r="AJ153" s="84">
        <v>0</v>
      </c>
      <c r="AK153" s="84">
        <v>0</v>
      </c>
      <c r="AL153" s="84">
        <v>0</v>
      </c>
      <c r="AM153" s="84">
        <v>0</v>
      </c>
      <c r="AN153" s="84">
        <v>0</v>
      </c>
      <c r="AO153" s="84">
        <v>0</v>
      </c>
      <c r="AP153" s="84">
        <v>0</v>
      </c>
      <c r="AQ153" s="84">
        <v>4845</v>
      </c>
      <c r="AR153" s="70">
        <f t="shared" si="73"/>
        <v>4845</v>
      </c>
    </row>
    <row r="154" spans="1:44" ht="73.5" x14ac:dyDescent="0.25">
      <c r="A154" s="18" t="str">
        <f t="shared" si="74"/>
        <v>4.2.1.1._</v>
      </c>
      <c r="B154" s="63">
        <v>4</v>
      </c>
      <c r="C154" s="74" t="s">
        <v>253</v>
      </c>
      <c r="D154" s="65" t="s">
        <v>254</v>
      </c>
      <c r="E154" s="74" t="s">
        <v>255</v>
      </c>
      <c r="F154" s="65" t="s">
        <v>256</v>
      </c>
      <c r="G154" s="66" t="s">
        <v>257</v>
      </c>
      <c r="H154" s="65" t="s">
        <v>258</v>
      </c>
      <c r="I154" s="66" t="s">
        <v>27</v>
      </c>
      <c r="J154" s="68" t="s">
        <v>84</v>
      </c>
      <c r="K154" s="63" t="s">
        <v>16</v>
      </c>
      <c r="L154" s="84">
        <v>0</v>
      </c>
      <c r="M154" s="84">
        <v>0</v>
      </c>
      <c r="N154" s="84">
        <v>0</v>
      </c>
      <c r="O154" s="84">
        <v>0</v>
      </c>
      <c r="P154" s="84">
        <v>0</v>
      </c>
      <c r="Q154" s="99" t="str">
        <f t="shared" si="57"/>
        <v>nebija plānots</v>
      </c>
      <c r="R154" s="100">
        <f t="shared" si="58"/>
        <v>0</v>
      </c>
      <c r="S154" s="99" t="str">
        <f t="shared" si="59"/>
        <v>nebija plānots</v>
      </c>
      <c r="T154" s="102">
        <f t="shared" si="60"/>
        <v>0</v>
      </c>
      <c r="U154" s="102">
        <f t="shared" si="61"/>
        <v>0</v>
      </c>
      <c r="V154" s="99" t="str">
        <f t="shared" si="62"/>
        <v>nebija plānots</v>
      </c>
      <c r="W154" s="102">
        <f t="shared" si="63"/>
        <v>0</v>
      </c>
      <c r="X154" s="99" t="str">
        <f t="shared" si="64"/>
        <v>nebija plānots</v>
      </c>
      <c r="Y154" s="84">
        <v>0</v>
      </c>
      <c r="Z154" s="84">
        <v>0</v>
      </c>
      <c r="AA154" s="99" t="str">
        <f t="shared" si="65"/>
        <v>nebija plānots</v>
      </c>
      <c r="AB154" s="100">
        <f t="shared" si="66"/>
        <v>0</v>
      </c>
      <c r="AC154" s="99" t="str">
        <f t="shared" si="67"/>
        <v>nebija plānots</v>
      </c>
      <c r="AD154" s="102">
        <f t="shared" si="68"/>
        <v>0</v>
      </c>
      <c r="AE154" s="102">
        <f t="shared" si="69"/>
        <v>0</v>
      </c>
      <c r="AF154" s="99" t="str">
        <f t="shared" si="70"/>
        <v>nebija plānots</v>
      </c>
      <c r="AG154" s="102">
        <f t="shared" si="71"/>
        <v>0</v>
      </c>
      <c r="AH154" s="99" t="str">
        <f t="shared" si="72"/>
        <v>nebija plānots</v>
      </c>
      <c r="AI154" s="84">
        <v>0</v>
      </c>
      <c r="AJ154" s="84">
        <v>0</v>
      </c>
      <c r="AK154" s="84">
        <v>0</v>
      </c>
      <c r="AL154" s="84">
        <v>0</v>
      </c>
      <c r="AM154" s="84">
        <v>0</v>
      </c>
      <c r="AN154" s="84">
        <v>0</v>
      </c>
      <c r="AO154" s="84">
        <v>0</v>
      </c>
      <c r="AP154" s="84">
        <v>0</v>
      </c>
      <c r="AQ154" s="84">
        <v>0</v>
      </c>
      <c r="AR154" s="70">
        <f t="shared" si="73"/>
        <v>0</v>
      </c>
    </row>
    <row r="155" spans="1:44" ht="73.5" x14ac:dyDescent="0.25">
      <c r="A155" s="18" t="str">
        <f t="shared" si="74"/>
        <v>4.2.1.2._</v>
      </c>
      <c r="B155" s="63">
        <v>4</v>
      </c>
      <c r="C155" s="74" t="s">
        <v>253</v>
      </c>
      <c r="D155" s="65" t="s">
        <v>254</v>
      </c>
      <c r="E155" s="74" t="s">
        <v>255</v>
      </c>
      <c r="F155" s="65" t="s">
        <v>256</v>
      </c>
      <c r="G155" s="66" t="s">
        <v>259</v>
      </c>
      <c r="H155" s="65" t="s">
        <v>260</v>
      </c>
      <c r="I155" s="66" t="s">
        <v>27</v>
      </c>
      <c r="J155" s="68" t="s">
        <v>28</v>
      </c>
      <c r="K155" s="63" t="s">
        <v>16</v>
      </c>
      <c r="L155" s="84">
        <v>0</v>
      </c>
      <c r="M155" s="84">
        <v>0</v>
      </c>
      <c r="N155" s="84">
        <v>0</v>
      </c>
      <c r="O155" s="84">
        <v>0</v>
      </c>
      <c r="P155" s="84">
        <v>0</v>
      </c>
      <c r="Q155" s="99" t="str">
        <f t="shared" si="57"/>
        <v>nebija plānots</v>
      </c>
      <c r="R155" s="100">
        <f t="shared" si="58"/>
        <v>0</v>
      </c>
      <c r="S155" s="99" t="str">
        <f t="shared" si="59"/>
        <v>nebija plānots</v>
      </c>
      <c r="T155" s="102">
        <f t="shared" si="60"/>
        <v>0</v>
      </c>
      <c r="U155" s="102">
        <f t="shared" si="61"/>
        <v>0</v>
      </c>
      <c r="V155" s="99" t="str">
        <f t="shared" si="62"/>
        <v>nebija plānots</v>
      </c>
      <c r="W155" s="102">
        <f t="shared" si="63"/>
        <v>0</v>
      </c>
      <c r="X155" s="99" t="str">
        <f t="shared" si="64"/>
        <v>nebija plānots</v>
      </c>
      <c r="Y155" s="84">
        <v>0</v>
      </c>
      <c r="Z155" s="84">
        <v>0</v>
      </c>
      <c r="AA155" s="99" t="str">
        <f t="shared" si="65"/>
        <v>nebija plānots</v>
      </c>
      <c r="AB155" s="100">
        <f t="shared" si="66"/>
        <v>0</v>
      </c>
      <c r="AC155" s="99" t="str">
        <f t="shared" si="67"/>
        <v>nebija plānots</v>
      </c>
      <c r="AD155" s="102">
        <f t="shared" si="68"/>
        <v>0</v>
      </c>
      <c r="AE155" s="102">
        <f t="shared" si="69"/>
        <v>0</v>
      </c>
      <c r="AF155" s="99" t="str">
        <f t="shared" si="70"/>
        <v>nebija plānots</v>
      </c>
      <c r="AG155" s="102">
        <f t="shared" si="71"/>
        <v>0</v>
      </c>
      <c r="AH155" s="99" t="str">
        <f t="shared" si="72"/>
        <v>nebija plānots</v>
      </c>
      <c r="AI155" s="84">
        <v>0</v>
      </c>
      <c r="AJ155" s="84">
        <v>0</v>
      </c>
      <c r="AK155" s="84">
        <v>0</v>
      </c>
      <c r="AL155" s="84">
        <v>0</v>
      </c>
      <c r="AM155" s="84">
        <v>0</v>
      </c>
      <c r="AN155" s="84">
        <v>0</v>
      </c>
      <c r="AO155" s="84">
        <v>0</v>
      </c>
      <c r="AP155" s="84">
        <v>0</v>
      </c>
      <c r="AQ155" s="84">
        <v>0</v>
      </c>
      <c r="AR155" s="70">
        <f t="shared" si="73"/>
        <v>0</v>
      </c>
    </row>
    <row r="156" spans="1:44" ht="73.5" x14ac:dyDescent="0.25">
      <c r="A156" s="18" t="str">
        <f t="shared" si="74"/>
        <v>4.2.1.3.1</v>
      </c>
      <c r="B156" s="63">
        <v>4</v>
      </c>
      <c r="C156" s="74" t="s">
        <v>253</v>
      </c>
      <c r="D156" s="65" t="s">
        <v>254</v>
      </c>
      <c r="E156" s="74" t="s">
        <v>255</v>
      </c>
      <c r="F156" s="65" t="s">
        <v>261</v>
      </c>
      <c r="G156" s="66" t="s">
        <v>262</v>
      </c>
      <c r="H156" s="65" t="s">
        <v>263</v>
      </c>
      <c r="I156" s="66">
        <v>1</v>
      </c>
      <c r="J156" s="68" t="s">
        <v>28</v>
      </c>
      <c r="K156" s="63" t="s">
        <v>16</v>
      </c>
      <c r="L156" s="84">
        <v>0</v>
      </c>
      <c r="M156" s="84">
        <v>0</v>
      </c>
      <c r="N156" s="84">
        <v>0</v>
      </c>
      <c r="O156" s="84">
        <v>174694.34</v>
      </c>
      <c r="P156" s="84">
        <v>174694.34</v>
      </c>
      <c r="Q156" s="99">
        <f t="shared" si="57"/>
        <v>1</v>
      </c>
      <c r="R156" s="100">
        <f t="shared" si="58"/>
        <v>0</v>
      </c>
      <c r="S156" s="99">
        <f t="shared" si="59"/>
        <v>0</v>
      </c>
      <c r="T156" s="102">
        <f t="shared" si="60"/>
        <v>174694.34</v>
      </c>
      <c r="U156" s="102">
        <f t="shared" si="61"/>
        <v>174694.34</v>
      </c>
      <c r="V156" s="99">
        <f t="shared" si="62"/>
        <v>1</v>
      </c>
      <c r="W156" s="102">
        <f t="shared" si="63"/>
        <v>0</v>
      </c>
      <c r="X156" s="99">
        <f t="shared" si="64"/>
        <v>0</v>
      </c>
      <c r="Y156" s="84">
        <v>37500</v>
      </c>
      <c r="Z156" s="84">
        <v>130169.29</v>
      </c>
      <c r="AA156" s="99">
        <f t="shared" si="65"/>
        <v>3.4711810666666665</v>
      </c>
      <c r="AB156" s="100">
        <f t="shared" si="66"/>
        <v>92669.29</v>
      </c>
      <c r="AC156" s="99">
        <f t="shared" si="67"/>
        <v>2.4711810666666665</v>
      </c>
      <c r="AD156" s="102">
        <f t="shared" si="68"/>
        <v>212194.34</v>
      </c>
      <c r="AE156" s="102">
        <f t="shared" si="69"/>
        <v>304863.63</v>
      </c>
      <c r="AF156" s="99">
        <f t="shared" si="70"/>
        <v>1.4367189530126017</v>
      </c>
      <c r="AG156" s="102">
        <f t="shared" si="71"/>
        <v>92669.290000000008</v>
      </c>
      <c r="AH156" s="99">
        <f t="shared" si="72"/>
        <v>0.43671895301260161</v>
      </c>
      <c r="AI156" s="84">
        <v>0</v>
      </c>
      <c r="AJ156" s="84">
        <v>0</v>
      </c>
      <c r="AK156" s="84">
        <v>157001.54999999999</v>
      </c>
      <c r="AL156" s="84">
        <v>0</v>
      </c>
      <c r="AM156" s="84">
        <v>103819.33</v>
      </c>
      <c r="AN156" s="84">
        <v>189360.95</v>
      </c>
      <c r="AO156" s="84">
        <v>467154.09000000008</v>
      </c>
      <c r="AP156" s="84">
        <v>56157.79</v>
      </c>
      <c r="AQ156" s="84">
        <v>0</v>
      </c>
      <c r="AR156" s="70">
        <f t="shared" si="73"/>
        <v>1185688.0500000003</v>
      </c>
    </row>
    <row r="157" spans="1:44" ht="73.5" x14ac:dyDescent="0.25">
      <c r="A157" s="18" t="str">
        <f t="shared" si="74"/>
        <v>4.2.1.4._</v>
      </c>
      <c r="B157" s="63">
        <v>4</v>
      </c>
      <c r="C157" s="74" t="s">
        <v>253</v>
      </c>
      <c r="D157" s="65" t="s">
        <v>254</v>
      </c>
      <c r="E157" s="74" t="s">
        <v>255</v>
      </c>
      <c r="F157" s="65" t="s">
        <v>256</v>
      </c>
      <c r="G157" s="66" t="s">
        <v>264</v>
      </c>
      <c r="H157" s="65" t="s">
        <v>265</v>
      </c>
      <c r="I157" s="66" t="s">
        <v>27</v>
      </c>
      <c r="J157" s="73" t="s">
        <v>28</v>
      </c>
      <c r="K157" s="63" t="s">
        <v>16</v>
      </c>
      <c r="L157" s="84">
        <v>0</v>
      </c>
      <c r="M157" s="84">
        <v>0</v>
      </c>
      <c r="N157" s="84">
        <v>0</v>
      </c>
      <c r="O157" s="84">
        <v>0</v>
      </c>
      <c r="P157" s="84">
        <v>0</v>
      </c>
      <c r="Q157" s="99" t="str">
        <f t="shared" ref="Q157:Q220" si="75">IFERROR(P157/O157,"nebija plānots")</f>
        <v>nebija plānots</v>
      </c>
      <c r="R157" s="100">
        <f t="shared" ref="R157:R220" si="76">P157-O157</f>
        <v>0</v>
      </c>
      <c r="S157" s="99" t="str">
        <f t="shared" ref="S157:S220" si="77">IFERROR(R157/O157,"nebija plānots")</f>
        <v>nebija plānots</v>
      </c>
      <c r="T157" s="102">
        <f t="shared" ref="T157:T220" si="78">N157+O157</f>
        <v>0</v>
      </c>
      <c r="U157" s="102">
        <f t="shared" ref="U157:U220" si="79">N157+P157</f>
        <v>0</v>
      </c>
      <c r="V157" s="99" t="str">
        <f t="shared" ref="V157:V220" si="80">IFERROR(U157/T157,"nebija plānots")</f>
        <v>nebija plānots</v>
      </c>
      <c r="W157" s="102">
        <f t="shared" ref="W157:W220" si="81">U157-T157</f>
        <v>0</v>
      </c>
      <c r="X157" s="99" t="str">
        <f t="shared" ref="X157:X220" si="82">IFERROR(W157/T157,"nebija plānots")</f>
        <v>nebija plānots</v>
      </c>
      <c r="Y157" s="84">
        <v>0</v>
      </c>
      <c r="Z157" s="84">
        <v>0</v>
      </c>
      <c r="AA157" s="99" t="str">
        <f t="shared" ref="AA157:AA220" si="83">IFERROR(Z157/Y157,"nebija plānots")</f>
        <v>nebija plānots</v>
      </c>
      <c r="AB157" s="100">
        <f t="shared" ref="AB157:AB220" si="84">Z157-Y157</f>
        <v>0</v>
      </c>
      <c r="AC157" s="99" t="str">
        <f t="shared" ref="AC157:AC220" si="85">IFERROR(AB157/Y157,"nebija plānots")</f>
        <v>nebija plānots</v>
      </c>
      <c r="AD157" s="102">
        <f t="shared" ref="AD157:AD220" si="86">T157+Y157</f>
        <v>0</v>
      </c>
      <c r="AE157" s="102">
        <f t="shared" ref="AE157:AE220" si="87">U157+Z157</f>
        <v>0</v>
      </c>
      <c r="AF157" s="99" t="str">
        <f t="shared" ref="AF157:AF220" si="88">IFERROR(AE157/AD157,"nebija plānots")</f>
        <v>nebija plānots</v>
      </c>
      <c r="AG157" s="102">
        <f t="shared" ref="AG157:AG220" si="89">AE157-AD157</f>
        <v>0</v>
      </c>
      <c r="AH157" s="99" t="str">
        <f t="shared" ref="AH157:AH220" si="90">IFERROR(AG157/AD157,"nebija plānots")</f>
        <v>nebija plānots</v>
      </c>
      <c r="AI157" s="84">
        <v>0</v>
      </c>
      <c r="AJ157" s="84">
        <v>0</v>
      </c>
      <c r="AK157" s="84">
        <v>0</v>
      </c>
      <c r="AL157" s="84">
        <v>0</v>
      </c>
      <c r="AM157" s="84">
        <v>0</v>
      </c>
      <c r="AN157" s="84">
        <v>0</v>
      </c>
      <c r="AO157" s="84">
        <v>0</v>
      </c>
      <c r="AP157" s="84">
        <v>0</v>
      </c>
      <c r="AQ157" s="84">
        <v>0</v>
      </c>
      <c r="AR157" s="70">
        <f t="shared" ref="AR157:AR220" si="91">N157+O157+Y157+AI157+AJ157+AK157+AL157+AM157+AN157+AO157+AP157+AQ157</f>
        <v>0</v>
      </c>
    </row>
    <row r="158" spans="1:44" ht="73.5" x14ac:dyDescent="0.25">
      <c r="A158" s="18" t="str">
        <f t="shared" si="74"/>
        <v>4.2.1.5.1</v>
      </c>
      <c r="B158" s="63">
        <v>4</v>
      </c>
      <c r="C158" s="74" t="s">
        <v>253</v>
      </c>
      <c r="D158" s="65" t="s">
        <v>254</v>
      </c>
      <c r="E158" s="74" t="s">
        <v>255</v>
      </c>
      <c r="F158" s="65" t="s">
        <v>256</v>
      </c>
      <c r="G158" s="66" t="s">
        <v>266</v>
      </c>
      <c r="H158" s="65" t="s">
        <v>267</v>
      </c>
      <c r="I158" s="66">
        <v>1</v>
      </c>
      <c r="J158" s="73" t="s">
        <v>28</v>
      </c>
      <c r="K158" s="63" t="s">
        <v>16</v>
      </c>
      <c r="L158" s="84">
        <v>0</v>
      </c>
      <c r="M158" s="84">
        <v>0</v>
      </c>
      <c r="N158" s="84">
        <v>0</v>
      </c>
      <c r="O158" s="84">
        <v>0</v>
      </c>
      <c r="P158" s="84">
        <v>0</v>
      </c>
      <c r="Q158" s="99" t="str">
        <f t="shared" si="75"/>
        <v>nebija plānots</v>
      </c>
      <c r="R158" s="100">
        <f t="shared" si="76"/>
        <v>0</v>
      </c>
      <c r="S158" s="99" t="str">
        <f t="shared" si="77"/>
        <v>nebija plānots</v>
      </c>
      <c r="T158" s="102">
        <f t="shared" si="78"/>
        <v>0</v>
      </c>
      <c r="U158" s="102">
        <f t="shared" si="79"/>
        <v>0</v>
      </c>
      <c r="V158" s="99" t="str">
        <f t="shared" si="80"/>
        <v>nebija plānots</v>
      </c>
      <c r="W158" s="102">
        <f t="shared" si="81"/>
        <v>0</v>
      </c>
      <c r="X158" s="99" t="str">
        <f t="shared" si="82"/>
        <v>nebija plānots</v>
      </c>
      <c r="Y158" s="84">
        <v>0</v>
      </c>
      <c r="Z158" s="84">
        <v>0</v>
      </c>
      <c r="AA158" s="99" t="str">
        <f t="shared" si="83"/>
        <v>nebija plānots</v>
      </c>
      <c r="AB158" s="100">
        <f t="shared" si="84"/>
        <v>0</v>
      </c>
      <c r="AC158" s="99" t="str">
        <f t="shared" si="85"/>
        <v>nebija plānots</v>
      </c>
      <c r="AD158" s="102">
        <f t="shared" si="86"/>
        <v>0</v>
      </c>
      <c r="AE158" s="102">
        <f t="shared" si="87"/>
        <v>0</v>
      </c>
      <c r="AF158" s="99" t="str">
        <f t="shared" si="88"/>
        <v>nebija plānots</v>
      </c>
      <c r="AG158" s="102">
        <f t="shared" si="89"/>
        <v>0</v>
      </c>
      <c r="AH158" s="99" t="str">
        <f t="shared" si="90"/>
        <v>nebija plānots</v>
      </c>
      <c r="AI158" s="84">
        <v>4881262.63</v>
      </c>
      <c r="AJ158" s="84">
        <v>0</v>
      </c>
      <c r="AK158" s="84">
        <v>0</v>
      </c>
      <c r="AL158" s="84">
        <v>13809573</v>
      </c>
      <c r="AM158" s="84">
        <v>0</v>
      </c>
      <c r="AN158" s="84">
        <v>0</v>
      </c>
      <c r="AO158" s="84">
        <v>0</v>
      </c>
      <c r="AP158" s="84">
        <v>0</v>
      </c>
      <c r="AQ158" s="84">
        <v>0</v>
      </c>
      <c r="AR158" s="70">
        <f t="shared" si="91"/>
        <v>18690835.629999999</v>
      </c>
    </row>
    <row r="159" spans="1:44" ht="73.5" x14ac:dyDescent="0.25">
      <c r="A159" s="18" t="str">
        <f t="shared" si="74"/>
        <v>4.2.1.5.2</v>
      </c>
      <c r="B159" s="63">
        <v>4</v>
      </c>
      <c r="C159" s="74" t="s">
        <v>253</v>
      </c>
      <c r="D159" s="65" t="s">
        <v>254</v>
      </c>
      <c r="E159" s="74" t="s">
        <v>255</v>
      </c>
      <c r="F159" s="65" t="s">
        <v>256</v>
      </c>
      <c r="G159" s="66" t="s">
        <v>266</v>
      </c>
      <c r="H159" s="65" t="s">
        <v>267</v>
      </c>
      <c r="I159" s="66">
        <v>2</v>
      </c>
      <c r="J159" s="73" t="s">
        <v>28</v>
      </c>
      <c r="K159" s="63" t="s">
        <v>16</v>
      </c>
      <c r="L159" s="84">
        <v>0</v>
      </c>
      <c r="M159" s="84">
        <v>0</v>
      </c>
      <c r="N159" s="84">
        <v>0</v>
      </c>
      <c r="O159" s="84">
        <v>0</v>
      </c>
      <c r="P159" s="84">
        <v>0</v>
      </c>
      <c r="Q159" s="99" t="str">
        <f t="shared" si="75"/>
        <v>nebija plānots</v>
      </c>
      <c r="R159" s="100">
        <f t="shared" si="76"/>
        <v>0</v>
      </c>
      <c r="S159" s="99" t="str">
        <f t="shared" si="77"/>
        <v>nebija plānots</v>
      </c>
      <c r="T159" s="102">
        <f t="shared" si="78"/>
        <v>0</v>
      </c>
      <c r="U159" s="102">
        <f t="shared" si="79"/>
        <v>0</v>
      </c>
      <c r="V159" s="99" t="str">
        <f t="shared" si="80"/>
        <v>nebija plānots</v>
      </c>
      <c r="W159" s="102">
        <f t="shared" si="81"/>
        <v>0</v>
      </c>
      <c r="X159" s="99" t="str">
        <f t="shared" si="82"/>
        <v>nebija plānots</v>
      </c>
      <c r="Y159" s="84">
        <v>0</v>
      </c>
      <c r="Z159" s="84">
        <v>0</v>
      </c>
      <c r="AA159" s="99" t="str">
        <f t="shared" si="83"/>
        <v>nebija plānots</v>
      </c>
      <c r="AB159" s="100">
        <f t="shared" si="84"/>
        <v>0</v>
      </c>
      <c r="AC159" s="99" t="str">
        <f t="shared" si="85"/>
        <v>nebija plānots</v>
      </c>
      <c r="AD159" s="102">
        <f t="shared" si="86"/>
        <v>0</v>
      </c>
      <c r="AE159" s="102">
        <f t="shared" si="87"/>
        <v>0</v>
      </c>
      <c r="AF159" s="99" t="str">
        <f t="shared" si="88"/>
        <v>nebija plānots</v>
      </c>
      <c r="AG159" s="102">
        <f t="shared" si="89"/>
        <v>0</v>
      </c>
      <c r="AH159" s="99" t="str">
        <f t="shared" si="90"/>
        <v>nebija plānots</v>
      </c>
      <c r="AI159" s="84">
        <v>0</v>
      </c>
      <c r="AJ159" s="84">
        <v>0</v>
      </c>
      <c r="AK159" s="84">
        <v>0</v>
      </c>
      <c r="AL159" s="84">
        <v>0</v>
      </c>
      <c r="AM159" s="84">
        <v>0</v>
      </c>
      <c r="AN159" s="84">
        <v>0</v>
      </c>
      <c r="AO159" s="84">
        <v>0</v>
      </c>
      <c r="AP159" s="84">
        <v>0</v>
      </c>
      <c r="AQ159" s="84">
        <v>2000000</v>
      </c>
      <c r="AR159" s="70">
        <f t="shared" si="91"/>
        <v>2000000</v>
      </c>
    </row>
    <row r="160" spans="1:44" ht="73.5" x14ac:dyDescent="0.25">
      <c r="A160" s="18" t="str">
        <f t="shared" si="74"/>
        <v>4.2.1.5.3</v>
      </c>
      <c r="B160" s="63">
        <v>4</v>
      </c>
      <c r="C160" s="74" t="s">
        <v>253</v>
      </c>
      <c r="D160" s="65" t="s">
        <v>254</v>
      </c>
      <c r="E160" s="74" t="s">
        <v>255</v>
      </c>
      <c r="F160" s="65" t="s">
        <v>256</v>
      </c>
      <c r="G160" s="66" t="s">
        <v>266</v>
      </c>
      <c r="H160" s="65" t="s">
        <v>267</v>
      </c>
      <c r="I160" s="66">
        <v>3</v>
      </c>
      <c r="J160" s="73" t="s">
        <v>28</v>
      </c>
      <c r="K160" s="63" t="s">
        <v>16</v>
      </c>
      <c r="L160" s="84">
        <v>0</v>
      </c>
      <c r="M160" s="84">
        <v>0</v>
      </c>
      <c r="N160" s="84">
        <v>0</v>
      </c>
      <c r="O160" s="84">
        <v>0</v>
      </c>
      <c r="P160" s="84">
        <v>0</v>
      </c>
      <c r="Q160" s="99" t="str">
        <f t="shared" si="75"/>
        <v>nebija plānots</v>
      </c>
      <c r="R160" s="100">
        <f t="shared" si="76"/>
        <v>0</v>
      </c>
      <c r="S160" s="99" t="str">
        <f t="shared" si="77"/>
        <v>nebija plānots</v>
      </c>
      <c r="T160" s="102">
        <f t="shared" si="78"/>
        <v>0</v>
      </c>
      <c r="U160" s="102">
        <f t="shared" si="79"/>
        <v>0</v>
      </c>
      <c r="V160" s="99" t="str">
        <f t="shared" si="80"/>
        <v>nebija plānots</v>
      </c>
      <c r="W160" s="102">
        <f t="shared" si="81"/>
        <v>0</v>
      </c>
      <c r="X160" s="99" t="str">
        <f t="shared" si="82"/>
        <v>nebija plānots</v>
      </c>
      <c r="Y160" s="84">
        <v>0</v>
      </c>
      <c r="Z160" s="84">
        <v>0</v>
      </c>
      <c r="AA160" s="99" t="str">
        <f t="shared" si="83"/>
        <v>nebija plānots</v>
      </c>
      <c r="AB160" s="100">
        <f t="shared" si="84"/>
        <v>0</v>
      </c>
      <c r="AC160" s="99" t="str">
        <f t="shared" si="85"/>
        <v>nebija plānots</v>
      </c>
      <c r="AD160" s="102">
        <f t="shared" si="86"/>
        <v>0</v>
      </c>
      <c r="AE160" s="102">
        <f t="shared" si="87"/>
        <v>0</v>
      </c>
      <c r="AF160" s="99" t="str">
        <f t="shared" si="88"/>
        <v>nebija plānots</v>
      </c>
      <c r="AG160" s="102">
        <f t="shared" si="89"/>
        <v>0</v>
      </c>
      <c r="AH160" s="99" t="str">
        <f t="shared" si="90"/>
        <v>nebija plānots</v>
      </c>
      <c r="AI160" s="84">
        <v>0</v>
      </c>
      <c r="AJ160" s="84">
        <v>0</v>
      </c>
      <c r="AK160" s="84">
        <v>0</v>
      </c>
      <c r="AL160" s="84">
        <v>0</v>
      </c>
      <c r="AM160" s="84">
        <v>0</v>
      </c>
      <c r="AN160" s="84">
        <v>0</v>
      </c>
      <c r="AO160" s="84">
        <v>0</v>
      </c>
      <c r="AP160" s="84">
        <v>0</v>
      </c>
      <c r="AQ160" s="84">
        <v>0</v>
      </c>
      <c r="AR160" s="70">
        <f t="shared" si="91"/>
        <v>0</v>
      </c>
    </row>
    <row r="161" spans="1:44" ht="73.5" x14ac:dyDescent="0.25">
      <c r="A161" s="18" t="str">
        <f t="shared" si="74"/>
        <v>4.2.1.6.1</v>
      </c>
      <c r="B161" s="63">
        <v>4</v>
      </c>
      <c r="C161" s="74" t="s">
        <v>253</v>
      </c>
      <c r="D161" s="65" t="s">
        <v>254</v>
      </c>
      <c r="E161" s="74" t="s">
        <v>255</v>
      </c>
      <c r="F161" s="65" t="s">
        <v>256</v>
      </c>
      <c r="G161" s="66" t="s">
        <v>268</v>
      </c>
      <c r="H161" s="65" t="s">
        <v>269</v>
      </c>
      <c r="I161" s="66">
        <v>1</v>
      </c>
      <c r="J161" s="73" t="s">
        <v>28</v>
      </c>
      <c r="K161" s="63" t="s">
        <v>16</v>
      </c>
      <c r="L161" s="84">
        <v>0</v>
      </c>
      <c r="M161" s="84">
        <v>0</v>
      </c>
      <c r="N161" s="84">
        <v>0</v>
      </c>
      <c r="O161" s="84">
        <v>0</v>
      </c>
      <c r="P161" s="84">
        <v>0</v>
      </c>
      <c r="Q161" s="99" t="str">
        <f t="shared" si="75"/>
        <v>nebija plānots</v>
      </c>
      <c r="R161" s="100">
        <f t="shared" si="76"/>
        <v>0</v>
      </c>
      <c r="S161" s="99" t="str">
        <f t="shared" si="77"/>
        <v>nebija plānots</v>
      </c>
      <c r="T161" s="102">
        <f t="shared" si="78"/>
        <v>0</v>
      </c>
      <c r="U161" s="102">
        <f t="shared" si="79"/>
        <v>0</v>
      </c>
      <c r="V161" s="99" t="str">
        <f t="shared" si="80"/>
        <v>nebija plānots</v>
      </c>
      <c r="W161" s="102">
        <f t="shared" si="81"/>
        <v>0</v>
      </c>
      <c r="X161" s="99" t="str">
        <f t="shared" si="82"/>
        <v>nebija plānots</v>
      </c>
      <c r="Y161" s="84">
        <v>0</v>
      </c>
      <c r="Z161" s="84">
        <v>0</v>
      </c>
      <c r="AA161" s="99" t="str">
        <f t="shared" si="83"/>
        <v>nebija plānots</v>
      </c>
      <c r="AB161" s="100">
        <f t="shared" si="84"/>
        <v>0</v>
      </c>
      <c r="AC161" s="99" t="str">
        <f t="shared" si="85"/>
        <v>nebija plānots</v>
      </c>
      <c r="AD161" s="102">
        <f t="shared" si="86"/>
        <v>0</v>
      </c>
      <c r="AE161" s="102">
        <f t="shared" si="87"/>
        <v>0</v>
      </c>
      <c r="AF161" s="99" t="str">
        <f t="shared" si="88"/>
        <v>nebija plānots</v>
      </c>
      <c r="AG161" s="102">
        <f t="shared" si="89"/>
        <v>0</v>
      </c>
      <c r="AH161" s="99" t="str">
        <f t="shared" si="90"/>
        <v>nebija plānots</v>
      </c>
      <c r="AI161" s="84">
        <v>0</v>
      </c>
      <c r="AJ161" s="84">
        <v>0</v>
      </c>
      <c r="AK161" s="84">
        <v>0</v>
      </c>
      <c r="AL161" s="84">
        <v>0</v>
      </c>
      <c r="AM161" s="84">
        <v>0</v>
      </c>
      <c r="AN161" s="84">
        <v>1050335</v>
      </c>
      <c r="AO161" s="84">
        <v>0</v>
      </c>
      <c r="AP161" s="84">
        <v>0</v>
      </c>
      <c r="AQ161" s="84">
        <v>0</v>
      </c>
      <c r="AR161" s="70">
        <f t="shared" si="91"/>
        <v>1050335</v>
      </c>
    </row>
    <row r="162" spans="1:44" ht="73.5" x14ac:dyDescent="0.25">
      <c r="A162" s="18" t="str">
        <f t="shared" si="74"/>
        <v>4.2.1.6.2</v>
      </c>
      <c r="B162" s="63">
        <v>4</v>
      </c>
      <c r="C162" s="74" t="s">
        <v>253</v>
      </c>
      <c r="D162" s="65" t="s">
        <v>254</v>
      </c>
      <c r="E162" s="74" t="s">
        <v>255</v>
      </c>
      <c r="F162" s="65" t="s">
        <v>256</v>
      </c>
      <c r="G162" s="66" t="s">
        <v>268</v>
      </c>
      <c r="H162" s="65" t="s">
        <v>269</v>
      </c>
      <c r="I162" s="66">
        <v>2</v>
      </c>
      <c r="J162" s="73" t="s">
        <v>28</v>
      </c>
      <c r="K162" s="63" t="s">
        <v>16</v>
      </c>
      <c r="L162" s="84">
        <v>0</v>
      </c>
      <c r="M162" s="84">
        <v>0</v>
      </c>
      <c r="N162" s="84">
        <v>0</v>
      </c>
      <c r="O162" s="84">
        <v>0</v>
      </c>
      <c r="P162" s="84">
        <v>0</v>
      </c>
      <c r="Q162" s="99" t="str">
        <f t="shared" si="75"/>
        <v>nebija plānots</v>
      </c>
      <c r="R162" s="100">
        <f t="shared" si="76"/>
        <v>0</v>
      </c>
      <c r="S162" s="99" t="str">
        <f t="shared" si="77"/>
        <v>nebija plānots</v>
      </c>
      <c r="T162" s="102">
        <f t="shared" si="78"/>
        <v>0</v>
      </c>
      <c r="U162" s="102">
        <f t="shared" si="79"/>
        <v>0</v>
      </c>
      <c r="V162" s="99" t="str">
        <f t="shared" si="80"/>
        <v>nebija plānots</v>
      </c>
      <c r="W162" s="102">
        <f t="shared" si="81"/>
        <v>0</v>
      </c>
      <c r="X162" s="99" t="str">
        <f t="shared" si="82"/>
        <v>nebija plānots</v>
      </c>
      <c r="Y162" s="84">
        <v>0</v>
      </c>
      <c r="Z162" s="84">
        <v>0</v>
      </c>
      <c r="AA162" s="99" t="str">
        <f t="shared" si="83"/>
        <v>nebija plānots</v>
      </c>
      <c r="AB162" s="100">
        <f t="shared" si="84"/>
        <v>0</v>
      </c>
      <c r="AC162" s="99" t="str">
        <f t="shared" si="85"/>
        <v>nebija plānots</v>
      </c>
      <c r="AD162" s="102">
        <f t="shared" si="86"/>
        <v>0</v>
      </c>
      <c r="AE162" s="102">
        <f t="shared" si="87"/>
        <v>0</v>
      </c>
      <c r="AF162" s="99" t="str">
        <f t="shared" si="88"/>
        <v>nebija plānots</v>
      </c>
      <c r="AG162" s="102">
        <f t="shared" si="89"/>
        <v>0</v>
      </c>
      <c r="AH162" s="99" t="str">
        <f t="shared" si="90"/>
        <v>nebija plānots</v>
      </c>
      <c r="AI162" s="84">
        <v>0</v>
      </c>
      <c r="AJ162" s="84">
        <v>583255.73</v>
      </c>
      <c r="AK162" s="84">
        <v>0</v>
      </c>
      <c r="AL162" s="84">
        <v>0</v>
      </c>
      <c r="AM162" s="84">
        <v>0</v>
      </c>
      <c r="AN162" s="84">
        <v>79044.08</v>
      </c>
      <c r="AO162" s="84">
        <v>0</v>
      </c>
      <c r="AP162" s="84">
        <v>0</v>
      </c>
      <c r="AQ162" s="84">
        <v>0</v>
      </c>
      <c r="AR162" s="70">
        <f t="shared" si="91"/>
        <v>662299.80999999994</v>
      </c>
    </row>
    <row r="163" spans="1:44" ht="73.5" x14ac:dyDescent="0.25">
      <c r="A163" s="18" t="str">
        <f t="shared" si="74"/>
        <v>4.2.1.6.3</v>
      </c>
      <c r="B163" s="63">
        <v>4</v>
      </c>
      <c r="C163" s="74" t="s">
        <v>253</v>
      </c>
      <c r="D163" s="65" t="s">
        <v>254</v>
      </c>
      <c r="E163" s="74" t="s">
        <v>255</v>
      </c>
      <c r="F163" s="65" t="s">
        <v>256</v>
      </c>
      <c r="G163" s="66" t="s">
        <v>268</v>
      </c>
      <c r="H163" s="65" t="s">
        <v>269</v>
      </c>
      <c r="I163" s="66">
        <v>3</v>
      </c>
      <c r="J163" s="73" t="s">
        <v>28</v>
      </c>
      <c r="K163" s="63" t="s">
        <v>16</v>
      </c>
      <c r="L163" s="84">
        <v>0</v>
      </c>
      <c r="M163" s="84">
        <v>0</v>
      </c>
      <c r="N163" s="84">
        <v>0</v>
      </c>
      <c r="O163" s="84">
        <v>0</v>
      </c>
      <c r="P163" s="84">
        <v>0</v>
      </c>
      <c r="Q163" s="99" t="str">
        <f t="shared" si="75"/>
        <v>nebija plānots</v>
      </c>
      <c r="R163" s="100">
        <f t="shared" si="76"/>
        <v>0</v>
      </c>
      <c r="S163" s="99" t="str">
        <f t="shared" si="77"/>
        <v>nebija plānots</v>
      </c>
      <c r="T163" s="102">
        <f t="shared" si="78"/>
        <v>0</v>
      </c>
      <c r="U163" s="102">
        <f t="shared" si="79"/>
        <v>0</v>
      </c>
      <c r="V163" s="99" t="str">
        <f t="shared" si="80"/>
        <v>nebija plānots</v>
      </c>
      <c r="W163" s="102">
        <f t="shared" si="81"/>
        <v>0</v>
      </c>
      <c r="X163" s="99" t="str">
        <f t="shared" si="82"/>
        <v>nebija plānots</v>
      </c>
      <c r="Y163" s="84">
        <v>0</v>
      </c>
      <c r="Z163" s="84">
        <v>0</v>
      </c>
      <c r="AA163" s="99" t="str">
        <f t="shared" si="83"/>
        <v>nebija plānots</v>
      </c>
      <c r="AB163" s="100">
        <f t="shared" si="84"/>
        <v>0</v>
      </c>
      <c r="AC163" s="99" t="str">
        <f t="shared" si="85"/>
        <v>nebija plānots</v>
      </c>
      <c r="AD163" s="102">
        <f t="shared" si="86"/>
        <v>0</v>
      </c>
      <c r="AE163" s="102">
        <f t="shared" si="87"/>
        <v>0</v>
      </c>
      <c r="AF163" s="99" t="str">
        <f t="shared" si="88"/>
        <v>nebija plānots</v>
      </c>
      <c r="AG163" s="102">
        <f t="shared" si="89"/>
        <v>0</v>
      </c>
      <c r="AH163" s="99" t="str">
        <f t="shared" si="90"/>
        <v>nebija plānots</v>
      </c>
      <c r="AI163" s="84">
        <v>0</v>
      </c>
      <c r="AJ163" s="84">
        <v>0</v>
      </c>
      <c r="AK163" s="84">
        <v>0</v>
      </c>
      <c r="AL163" s="84">
        <v>0</v>
      </c>
      <c r="AM163" s="84">
        <v>3825</v>
      </c>
      <c r="AN163" s="84">
        <v>0</v>
      </c>
      <c r="AO163" s="84">
        <v>0</v>
      </c>
      <c r="AP163" s="84">
        <v>0</v>
      </c>
      <c r="AQ163" s="84">
        <v>0</v>
      </c>
      <c r="AR163" s="70">
        <f t="shared" si="91"/>
        <v>3825</v>
      </c>
    </row>
    <row r="164" spans="1:44" ht="73.5" x14ac:dyDescent="0.25">
      <c r="A164" s="18" t="str">
        <f t="shared" si="74"/>
        <v>4.2.1.6.4</v>
      </c>
      <c r="B164" s="63">
        <v>4</v>
      </c>
      <c r="C164" s="74" t="s">
        <v>253</v>
      </c>
      <c r="D164" s="65" t="s">
        <v>254</v>
      </c>
      <c r="E164" s="74" t="s">
        <v>255</v>
      </c>
      <c r="F164" s="65" t="s">
        <v>256</v>
      </c>
      <c r="G164" s="66" t="s">
        <v>268</v>
      </c>
      <c r="H164" s="65" t="s">
        <v>269</v>
      </c>
      <c r="I164" s="66">
        <v>4</v>
      </c>
      <c r="J164" s="73" t="s">
        <v>28</v>
      </c>
      <c r="K164" s="63" t="s">
        <v>16</v>
      </c>
      <c r="L164" s="84">
        <v>0</v>
      </c>
      <c r="M164" s="84">
        <v>983345.53</v>
      </c>
      <c r="N164" s="84">
        <v>0</v>
      </c>
      <c r="O164" s="84">
        <v>1125072.1000000001</v>
      </c>
      <c r="P164" s="84">
        <v>1125072.1000000001</v>
      </c>
      <c r="Q164" s="99">
        <f t="shared" si="75"/>
        <v>1</v>
      </c>
      <c r="R164" s="100">
        <f t="shared" si="76"/>
        <v>0</v>
      </c>
      <c r="S164" s="99">
        <f t="shared" si="77"/>
        <v>0</v>
      </c>
      <c r="T164" s="102">
        <f t="shared" si="78"/>
        <v>1125072.1000000001</v>
      </c>
      <c r="U164" s="102">
        <f t="shared" si="79"/>
        <v>1125072.1000000001</v>
      </c>
      <c r="V164" s="99">
        <f t="shared" si="80"/>
        <v>1</v>
      </c>
      <c r="W164" s="102">
        <f t="shared" si="81"/>
        <v>0</v>
      </c>
      <c r="X164" s="99">
        <f t="shared" si="82"/>
        <v>0</v>
      </c>
      <c r="Y164" s="84">
        <v>494660.41</v>
      </c>
      <c r="Z164" s="84">
        <v>494660.42000000004</v>
      </c>
      <c r="AA164" s="99">
        <f t="shared" si="83"/>
        <v>1.0000000202158892</v>
      </c>
      <c r="AB164" s="100">
        <f t="shared" si="84"/>
        <v>1.0000000067520887E-2</v>
      </c>
      <c r="AC164" s="99">
        <f t="shared" si="85"/>
        <v>2.0215889255258747E-8</v>
      </c>
      <c r="AD164" s="102">
        <f t="shared" si="86"/>
        <v>1619732.51</v>
      </c>
      <c r="AE164" s="102">
        <f t="shared" si="87"/>
        <v>1619732.52</v>
      </c>
      <c r="AF164" s="99">
        <f t="shared" si="88"/>
        <v>1.000000006173859</v>
      </c>
      <c r="AG164" s="102">
        <f t="shared" si="89"/>
        <v>1.0000000009313226E-2</v>
      </c>
      <c r="AH164" s="99">
        <f t="shared" si="90"/>
        <v>6.1738589227385615E-9</v>
      </c>
      <c r="AI164" s="84">
        <v>0</v>
      </c>
      <c r="AJ164" s="84">
        <v>0</v>
      </c>
      <c r="AK164" s="84">
        <v>0</v>
      </c>
      <c r="AL164" s="84">
        <v>232188.29</v>
      </c>
      <c r="AM164" s="84">
        <v>0</v>
      </c>
      <c r="AN164" s="84">
        <v>76558.48</v>
      </c>
      <c r="AO164" s="84">
        <v>0</v>
      </c>
      <c r="AP164" s="84">
        <v>0</v>
      </c>
      <c r="AQ164" s="84">
        <v>0</v>
      </c>
      <c r="AR164" s="70">
        <f t="shared" si="91"/>
        <v>1928479.28</v>
      </c>
    </row>
    <row r="165" spans="1:44" ht="73.5" x14ac:dyDescent="0.25">
      <c r="A165" s="18" t="str">
        <f t="shared" si="74"/>
        <v>4.2.1.7.1</v>
      </c>
      <c r="B165" s="63">
        <v>4</v>
      </c>
      <c r="C165" s="74" t="s">
        <v>253</v>
      </c>
      <c r="D165" s="65" t="s">
        <v>254</v>
      </c>
      <c r="E165" s="74" t="s">
        <v>255</v>
      </c>
      <c r="F165" s="65" t="s">
        <v>256</v>
      </c>
      <c r="G165" s="77" t="s">
        <v>270</v>
      </c>
      <c r="H165" s="65" t="s">
        <v>271</v>
      </c>
      <c r="I165" s="66">
        <v>1</v>
      </c>
      <c r="J165" s="72" t="s">
        <v>81</v>
      </c>
      <c r="K165" s="63" t="s">
        <v>16</v>
      </c>
      <c r="L165" s="84">
        <v>0</v>
      </c>
      <c r="M165" s="84">
        <v>489734.09</v>
      </c>
      <c r="N165" s="84">
        <v>522720</v>
      </c>
      <c r="O165" s="84">
        <v>919987.19999999995</v>
      </c>
      <c r="P165" s="84">
        <v>919987.19999999995</v>
      </c>
      <c r="Q165" s="99">
        <f t="shared" si="75"/>
        <v>1</v>
      </c>
      <c r="R165" s="100">
        <f t="shared" si="76"/>
        <v>0</v>
      </c>
      <c r="S165" s="99">
        <f t="shared" si="77"/>
        <v>0</v>
      </c>
      <c r="T165" s="102">
        <f t="shared" si="78"/>
        <v>1442707.2</v>
      </c>
      <c r="U165" s="102">
        <f t="shared" si="79"/>
        <v>1442707.2</v>
      </c>
      <c r="V165" s="99">
        <f t="shared" si="80"/>
        <v>1</v>
      </c>
      <c r="W165" s="102">
        <f t="shared" si="81"/>
        <v>0</v>
      </c>
      <c r="X165" s="99">
        <f t="shared" si="82"/>
        <v>0</v>
      </c>
      <c r="Y165" s="84">
        <v>2539027.23</v>
      </c>
      <c r="Z165" s="84">
        <v>1080339.0899999999</v>
      </c>
      <c r="AA165" s="135">
        <f t="shared" si="83"/>
        <v>0.42549330595402862</v>
      </c>
      <c r="AB165" s="131">
        <f t="shared" si="84"/>
        <v>-1458688.1400000001</v>
      </c>
      <c r="AC165" s="135">
        <f t="shared" si="85"/>
        <v>-0.57450669404597132</v>
      </c>
      <c r="AD165" s="102">
        <f t="shared" si="86"/>
        <v>3981734.4299999997</v>
      </c>
      <c r="AE165" s="102">
        <f t="shared" si="87"/>
        <v>2523046.29</v>
      </c>
      <c r="AF165" s="99">
        <f t="shared" si="88"/>
        <v>0.63365509035217105</v>
      </c>
      <c r="AG165" s="102">
        <f t="shared" si="89"/>
        <v>-1458688.1399999997</v>
      </c>
      <c r="AH165" s="99">
        <f t="shared" si="90"/>
        <v>-0.36634490964782895</v>
      </c>
      <c r="AI165" s="84">
        <v>677079.24</v>
      </c>
      <c r="AJ165" s="84">
        <v>1700000</v>
      </c>
      <c r="AK165" s="84">
        <v>592693.03</v>
      </c>
      <c r="AL165" s="84">
        <v>1827996.0531999995</v>
      </c>
      <c r="AM165" s="84">
        <v>305443.74</v>
      </c>
      <c r="AN165" s="84">
        <v>647222.78</v>
      </c>
      <c r="AO165" s="84">
        <v>2414705.67</v>
      </c>
      <c r="AP165" s="84">
        <v>1125000</v>
      </c>
      <c r="AQ165" s="84">
        <v>1555987.0032000002</v>
      </c>
      <c r="AR165" s="70">
        <f t="shared" si="91"/>
        <v>14827861.9464</v>
      </c>
    </row>
    <row r="166" spans="1:44" ht="73.5" x14ac:dyDescent="0.25">
      <c r="A166" s="18" t="str">
        <f t="shared" si="74"/>
        <v>4.2.1.8. 1</v>
      </c>
      <c r="B166" s="63">
        <v>4</v>
      </c>
      <c r="C166" s="74" t="s">
        <v>253</v>
      </c>
      <c r="D166" s="65" t="s">
        <v>254</v>
      </c>
      <c r="E166" s="74" t="s">
        <v>255</v>
      </c>
      <c r="F166" s="65" t="s">
        <v>256</v>
      </c>
      <c r="G166" s="77" t="s">
        <v>272</v>
      </c>
      <c r="H166" s="65" t="s">
        <v>273</v>
      </c>
      <c r="I166" s="66">
        <v>1</v>
      </c>
      <c r="J166" s="73" t="s">
        <v>28</v>
      </c>
      <c r="K166" s="63" t="s">
        <v>16</v>
      </c>
      <c r="L166" s="84">
        <v>0</v>
      </c>
      <c r="M166" s="84">
        <v>0</v>
      </c>
      <c r="N166" s="84">
        <v>0</v>
      </c>
      <c r="O166" s="84">
        <v>0</v>
      </c>
      <c r="P166" s="84">
        <v>0</v>
      </c>
      <c r="Q166" s="99" t="str">
        <f t="shared" si="75"/>
        <v>nebija plānots</v>
      </c>
      <c r="R166" s="100">
        <f t="shared" si="76"/>
        <v>0</v>
      </c>
      <c r="S166" s="99" t="str">
        <f t="shared" si="77"/>
        <v>nebija plānots</v>
      </c>
      <c r="T166" s="102">
        <f t="shared" si="78"/>
        <v>0</v>
      </c>
      <c r="U166" s="102">
        <f t="shared" si="79"/>
        <v>0</v>
      </c>
      <c r="V166" s="99" t="str">
        <f t="shared" si="80"/>
        <v>nebija plānots</v>
      </c>
      <c r="W166" s="102">
        <f t="shared" si="81"/>
        <v>0</v>
      </c>
      <c r="X166" s="99" t="str">
        <f t="shared" si="82"/>
        <v>nebija plānots</v>
      </c>
      <c r="Y166" s="84">
        <v>0</v>
      </c>
      <c r="Z166" s="84">
        <v>0</v>
      </c>
      <c r="AA166" s="99" t="str">
        <f t="shared" si="83"/>
        <v>nebija plānots</v>
      </c>
      <c r="AB166" s="100">
        <f t="shared" si="84"/>
        <v>0</v>
      </c>
      <c r="AC166" s="99" t="str">
        <f t="shared" si="85"/>
        <v>nebija plānots</v>
      </c>
      <c r="AD166" s="102">
        <f t="shared" si="86"/>
        <v>0</v>
      </c>
      <c r="AE166" s="102">
        <f t="shared" si="87"/>
        <v>0</v>
      </c>
      <c r="AF166" s="99" t="str">
        <f t="shared" si="88"/>
        <v>nebija plānots</v>
      </c>
      <c r="AG166" s="102">
        <f t="shared" si="89"/>
        <v>0</v>
      </c>
      <c r="AH166" s="99" t="str">
        <f t="shared" si="90"/>
        <v>nebija plānots</v>
      </c>
      <c r="AI166" s="84">
        <v>0</v>
      </c>
      <c r="AJ166" s="84">
        <v>0</v>
      </c>
      <c r="AK166" s="84">
        <v>0</v>
      </c>
      <c r="AL166" s="84">
        <v>1469563</v>
      </c>
      <c r="AM166" s="84">
        <v>0</v>
      </c>
      <c r="AN166" s="84">
        <v>0</v>
      </c>
      <c r="AO166" s="84">
        <v>0</v>
      </c>
      <c r="AP166" s="84">
        <v>0</v>
      </c>
      <c r="AQ166" s="84">
        <v>0</v>
      </c>
      <c r="AR166" s="70">
        <f t="shared" si="91"/>
        <v>1469563</v>
      </c>
    </row>
    <row r="167" spans="1:44" ht="73.5" x14ac:dyDescent="0.25">
      <c r="A167" s="18" t="str">
        <f>G167&amp;I167</f>
        <v>4.2.1.8. 2</v>
      </c>
      <c r="B167" s="63">
        <v>4</v>
      </c>
      <c r="C167" s="74" t="s">
        <v>253</v>
      </c>
      <c r="D167" s="65" t="s">
        <v>254</v>
      </c>
      <c r="E167" s="74" t="s">
        <v>255</v>
      </c>
      <c r="F167" s="65" t="s">
        <v>256</v>
      </c>
      <c r="G167" s="77" t="s">
        <v>272</v>
      </c>
      <c r="H167" s="65" t="s">
        <v>273</v>
      </c>
      <c r="I167" s="66">
        <v>2</v>
      </c>
      <c r="J167" s="73" t="s">
        <v>28</v>
      </c>
      <c r="K167" s="63" t="s">
        <v>16</v>
      </c>
      <c r="L167" s="84">
        <v>0</v>
      </c>
      <c r="M167" s="84">
        <v>0</v>
      </c>
      <c r="N167" s="84">
        <v>0</v>
      </c>
      <c r="O167" s="84">
        <v>0</v>
      </c>
      <c r="P167" s="84">
        <v>0</v>
      </c>
      <c r="Q167" s="99" t="str">
        <f t="shared" si="75"/>
        <v>nebija plānots</v>
      </c>
      <c r="R167" s="100">
        <f t="shared" si="76"/>
        <v>0</v>
      </c>
      <c r="S167" s="99" t="str">
        <f t="shared" si="77"/>
        <v>nebija plānots</v>
      </c>
      <c r="T167" s="102">
        <f t="shared" si="78"/>
        <v>0</v>
      </c>
      <c r="U167" s="102">
        <f t="shared" si="79"/>
        <v>0</v>
      </c>
      <c r="V167" s="99" t="str">
        <f t="shared" si="80"/>
        <v>nebija plānots</v>
      </c>
      <c r="W167" s="102">
        <f t="shared" si="81"/>
        <v>0</v>
      </c>
      <c r="X167" s="99" t="str">
        <f t="shared" si="82"/>
        <v>nebija plānots</v>
      </c>
      <c r="Y167" s="84">
        <v>0</v>
      </c>
      <c r="Z167" s="84">
        <v>0</v>
      </c>
      <c r="AA167" s="99" t="str">
        <f t="shared" si="83"/>
        <v>nebija plānots</v>
      </c>
      <c r="AB167" s="100">
        <f t="shared" si="84"/>
        <v>0</v>
      </c>
      <c r="AC167" s="99" t="str">
        <f t="shared" si="85"/>
        <v>nebija plānots</v>
      </c>
      <c r="AD167" s="102">
        <f t="shared" si="86"/>
        <v>0</v>
      </c>
      <c r="AE167" s="102">
        <f t="shared" si="87"/>
        <v>0</v>
      </c>
      <c r="AF167" s="99" t="str">
        <f t="shared" si="88"/>
        <v>nebija plānots</v>
      </c>
      <c r="AG167" s="102">
        <f t="shared" si="89"/>
        <v>0</v>
      </c>
      <c r="AH167" s="99" t="str">
        <f t="shared" si="90"/>
        <v>nebija plānots</v>
      </c>
      <c r="AI167" s="84">
        <v>0</v>
      </c>
      <c r="AJ167" s="84">
        <v>0</v>
      </c>
      <c r="AK167" s="84">
        <v>0</v>
      </c>
      <c r="AL167" s="84">
        <v>0</v>
      </c>
      <c r="AM167" s="84">
        <v>0</v>
      </c>
      <c r="AN167" s="84">
        <v>0</v>
      </c>
      <c r="AO167" s="84">
        <v>2399124.33</v>
      </c>
      <c r="AP167" s="84">
        <v>0</v>
      </c>
      <c r="AQ167" s="84">
        <v>0</v>
      </c>
      <c r="AR167" s="70">
        <f t="shared" si="91"/>
        <v>2399124.33</v>
      </c>
    </row>
    <row r="168" spans="1:44" ht="73.5" x14ac:dyDescent="0.25">
      <c r="A168" s="18" t="str">
        <f>G168&amp;I168</f>
        <v>4.2.1.8. 3</v>
      </c>
      <c r="B168" s="63">
        <v>4</v>
      </c>
      <c r="C168" s="74" t="s">
        <v>253</v>
      </c>
      <c r="D168" s="65" t="s">
        <v>254</v>
      </c>
      <c r="E168" s="74" t="s">
        <v>255</v>
      </c>
      <c r="F168" s="65" t="s">
        <v>256</v>
      </c>
      <c r="G168" s="77" t="s">
        <v>272</v>
      </c>
      <c r="H168" s="65" t="s">
        <v>273</v>
      </c>
      <c r="I168" s="66">
        <v>3</v>
      </c>
      <c r="J168" s="73" t="s">
        <v>28</v>
      </c>
      <c r="K168" s="63" t="s">
        <v>16</v>
      </c>
      <c r="L168" s="84">
        <v>0</v>
      </c>
      <c r="M168" s="84">
        <v>0</v>
      </c>
      <c r="N168" s="84">
        <v>0</v>
      </c>
      <c r="O168" s="84">
        <v>0</v>
      </c>
      <c r="P168" s="84">
        <v>0</v>
      </c>
      <c r="Q168" s="99" t="str">
        <f t="shared" si="75"/>
        <v>nebija plānots</v>
      </c>
      <c r="R168" s="100">
        <f t="shared" si="76"/>
        <v>0</v>
      </c>
      <c r="S168" s="99" t="str">
        <f t="shared" si="77"/>
        <v>nebija plānots</v>
      </c>
      <c r="T168" s="102">
        <f t="shared" si="78"/>
        <v>0</v>
      </c>
      <c r="U168" s="102">
        <f t="shared" si="79"/>
        <v>0</v>
      </c>
      <c r="V168" s="99" t="str">
        <f t="shared" si="80"/>
        <v>nebija plānots</v>
      </c>
      <c r="W168" s="102">
        <f t="shared" si="81"/>
        <v>0</v>
      </c>
      <c r="X168" s="99" t="str">
        <f t="shared" si="82"/>
        <v>nebija plānots</v>
      </c>
      <c r="Y168" s="84">
        <v>0</v>
      </c>
      <c r="Z168" s="84">
        <v>0</v>
      </c>
      <c r="AA168" s="99" t="str">
        <f t="shared" si="83"/>
        <v>nebija plānots</v>
      </c>
      <c r="AB168" s="100">
        <f t="shared" si="84"/>
        <v>0</v>
      </c>
      <c r="AC168" s="99" t="str">
        <f t="shared" si="85"/>
        <v>nebija plānots</v>
      </c>
      <c r="AD168" s="102">
        <f t="shared" si="86"/>
        <v>0</v>
      </c>
      <c r="AE168" s="102">
        <f t="shared" si="87"/>
        <v>0</v>
      </c>
      <c r="AF168" s="99" t="str">
        <f t="shared" si="88"/>
        <v>nebija plānots</v>
      </c>
      <c r="AG168" s="102">
        <f t="shared" si="89"/>
        <v>0</v>
      </c>
      <c r="AH168" s="99" t="str">
        <f t="shared" si="90"/>
        <v>nebija plānots</v>
      </c>
      <c r="AI168" s="84">
        <v>0</v>
      </c>
      <c r="AJ168" s="84">
        <v>0</v>
      </c>
      <c r="AK168" s="84">
        <v>0</v>
      </c>
      <c r="AL168" s="84">
        <v>0</v>
      </c>
      <c r="AM168" s="84">
        <v>0</v>
      </c>
      <c r="AN168" s="84">
        <v>0</v>
      </c>
      <c r="AO168" s="84">
        <v>160280.28</v>
      </c>
      <c r="AP168" s="84">
        <v>0</v>
      </c>
      <c r="AQ168" s="84">
        <v>0</v>
      </c>
      <c r="AR168" s="70">
        <f t="shared" si="91"/>
        <v>160280.28</v>
      </c>
    </row>
    <row r="169" spans="1:44" ht="105" x14ac:dyDescent="0.25">
      <c r="A169" s="18" t="str">
        <f t="shared" ref="A169:A236" si="92">G169&amp;I169</f>
        <v>4.2.2.1._</v>
      </c>
      <c r="B169" s="63">
        <v>4</v>
      </c>
      <c r="C169" s="74" t="s">
        <v>253</v>
      </c>
      <c r="D169" s="65" t="s">
        <v>254</v>
      </c>
      <c r="E169" s="74" t="s">
        <v>274</v>
      </c>
      <c r="F169" s="65" t="s">
        <v>275</v>
      </c>
      <c r="G169" s="66" t="s">
        <v>276</v>
      </c>
      <c r="H169" s="65" t="s">
        <v>277</v>
      </c>
      <c r="I169" s="66" t="s">
        <v>27</v>
      </c>
      <c r="J169" s="73" t="s">
        <v>28</v>
      </c>
      <c r="K169" s="63" t="s">
        <v>14</v>
      </c>
      <c r="L169" s="84">
        <v>0</v>
      </c>
      <c r="M169" s="84">
        <v>0</v>
      </c>
      <c r="N169" s="84">
        <v>0</v>
      </c>
      <c r="O169" s="84">
        <v>0</v>
      </c>
      <c r="P169" s="84">
        <v>0</v>
      </c>
      <c r="Q169" s="99" t="str">
        <f t="shared" si="75"/>
        <v>nebija plānots</v>
      </c>
      <c r="R169" s="100">
        <f t="shared" si="76"/>
        <v>0</v>
      </c>
      <c r="S169" s="99" t="str">
        <f t="shared" si="77"/>
        <v>nebija plānots</v>
      </c>
      <c r="T169" s="102">
        <f t="shared" si="78"/>
        <v>0</v>
      </c>
      <c r="U169" s="102">
        <f t="shared" si="79"/>
        <v>0</v>
      </c>
      <c r="V169" s="99" t="str">
        <f t="shared" si="80"/>
        <v>nebija plānots</v>
      </c>
      <c r="W169" s="102">
        <f t="shared" si="81"/>
        <v>0</v>
      </c>
      <c r="X169" s="99" t="str">
        <f t="shared" si="82"/>
        <v>nebija plānots</v>
      </c>
      <c r="Y169" s="84">
        <v>0</v>
      </c>
      <c r="Z169" s="84">
        <v>0</v>
      </c>
      <c r="AA169" s="99" t="str">
        <f t="shared" si="83"/>
        <v>nebija plānots</v>
      </c>
      <c r="AB169" s="100">
        <f t="shared" si="84"/>
        <v>0</v>
      </c>
      <c r="AC169" s="99" t="str">
        <f t="shared" si="85"/>
        <v>nebija plānots</v>
      </c>
      <c r="AD169" s="102">
        <f t="shared" si="86"/>
        <v>0</v>
      </c>
      <c r="AE169" s="102">
        <f t="shared" si="87"/>
        <v>0</v>
      </c>
      <c r="AF169" s="99" t="str">
        <f t="shared" si="88"/>
        <v>nebija plānots</v>
      </c>
      <c r="AG169" s="102">
        <f t="shared" si="89"/>
        <v>0</v>
      </c>
      <c r="AH169" s="99" t="str">
        <f t="shared" si="90"/>
        <v>nebija plānots</v>
      </c>
      <c r="AI169" s="84">
        <v>0</v>
      </c>
      <c r="AJ169" s="84">
        <v>0</v>
      </c>
      <c r="AK169" s="84">
        <v>0</v>
      </c>
      <c r="AL169" s="84">
        <v>0</v>
      </c>
      <c r="AM169" s="84">
        <v>0</v>
      </c>
      <c r="AN169" s="84">
        <v>0</v>
      </c>
      <c r="AO169" s="84">
        <v>0</v>
      </c>
      <c r="AP169" s="84">
        <v>0</v>
      </c>
      <c r="AQ169" s="84">
        <v>220000</v>
      </c>
      <c r="AR169" s="70">
        <f t="shared" si="91"/>
        <v>220000</v>
      </c>
    </row>
    <row r="170" spans="1:44" ht="105" x14ac:dyDescent="0.25">
      <c r="A170" s="18" t="str">
        <f t="shared" si="92"/>
        <v>4.2.2.2._</v>
      </c>
      <c r="B170" s="63">
        <v>4</v>
      </c>
      <c r="C170" s="74" t="s">
        <v>253</v>
      </c>
      <c r="D170" s="65" t="s">
        <v>254</v>
      </c>
      <c r="E170" s="74" t="s">
        <v>274</v>
      </c>
      <c r="F170" s="65" t="s">
        <v>275</v>
      </c>
      <c r="G170" s="66" t="s">
        <v>278</v>
      </c>
      <c r="H170" s="65" t="s">
        <v>279</v>
      </c>
      <c r="I170" s="66" t="s">
        <v>27</v>
      </c>
      <c r="J170" s="73" t="s">
        <v>28</v>
      </c>
      <c r="K170" s="63" t="s">
        <v>14</v>
      </c>
      <c r="L170" s="84">
        <v>0</v>
      </c>
      <c r="M170" s="84">
        <v>0</v>
      </c>
      <c r="N170" s="84">
        <v>0</v>
      </c>
      <c r="O170" s="84">
        <v>0</v>
      </c>
      <c r="P170" s="84">
        <v>0</v>
      </c>
      <c r="Q170" s="99" t="str">
        <f t="shared" si="75"/>
        <v>nebija plānots</v>
      </c>
      <c r="R170" s="100">
        <f t="shared" si="76"/>
        <v>0</v>
      </c>
      <c r="S170" s="99" t="str">
        <f t="shared" si="77"/>
        <v>nebija plānots</v>
      </c>
      <c r="T170" s="102">
        <f t="shared" si="78"/>
        <v>0</v>
      </c>
      <c r="U170" s="102">
        <f t="shared" si="79"/>
        <v>0</v>
      </c>
      <c r="V170" s="99" t="str">
        <f t="shared" si="80"/>
        <v>nebija plānots</v>
      </c>
      <c r="W170" s="102">
        <f t="shared" si="81"/>
        <v>0</v>
      </c>
      <c r="X170" s="99" t="str">
        <f t="shared" si="82"/>
        <v>nebija plānots</v>
      </c>
      <c r="Y170" s="84">
        <v>0</v>
      </c>
      <c r="Z170" s="84">
        <v>0</v>
      </c>
      <c r="AA170" s="99" t="str">
        <f t="shared" si="83"/>
        <v>nebija plānots</v>
      </c>
      <c r="AB170" s="100">
        <f t="shared" si="84"/>
        <v>0</v>
      </c>
      <c r="AC170" s="99" t="str">
        <f t="shared" si="85"/>
        <v>nebija plānots</v>
      </c>
      <c r="AD170" s="102">
        <f t="shared" si="86"/>
        <v>0</v>
      </c>
      <c r="AE170" s="102">
        <f t="shared" si="87"/>
        <v>0</v>
      </c>
      <c r="AF170" s="99" t="str">
        <f t="shared" si="88"/>
        <v>nebija plānots</v>
      </c>
      <c r="AG170" s="102">
        <f t="shared" si="89"/>
        <v>0</v>
      </c>
      <c r="AH170" s="99" t="str">
        <f t="shared" si="90"/>
        <v>nebija plānots</v>
      </c>
      <c r="AI170" s="84">
        <v>0</v>
      </c>
      <c r="AJ170" s="84">
        <v>0</v>
      </c>
      <c r="AK170" s="84">
        <v>0</v>
      </c>
      <c r="AL170" s="84">
        <v>0</v>
      </c>
      <c r="AM170" s="84">
        <v>0</v>
      </c>
      <c r="AN170" s="84">
        <v>0</v>
      </c>
      <c r="AO170" s="84">
        <v>0</v>
      </c>
      <c r="AP170" s="84">
        <v>0</v>
      </c>
      <c r="AQ170" s="84">
        <v>0</v>
      </c>
      <c r="AR170" s="70">
        <f t="shared" si="91"/>
        <v>0</v>
      </c>
    </row>
    <row r="171" spans="1:44" ht="105" x14ac:dyDescent="0.25">
      <c r="A171" s="18" t="str">
        <f t="shared" si="92"/>
        <v>4.2.2.3._</v>
      </c>
      <c r="B171" s="63">
        <v>4</v>
      </c>
      <c r="C171" s="74" t="s">
        <v>253</v>
      </c>
      <c r="D171" s="65" t="s">
        <v>254</v>
      </c>
      <c r="E171" s="74" t="s">
        <v>274</v>
      </c>
      <c r="F171" s="65" t="s">
        <v>275</v>
      </c>
      <c r="G171" s="66" t="s">
        <v>280</v>
      </c>
      <c r="H171" s="65" t="s">
        <v>281</v>
      </c>
      <c r="I171" s="66" t="s">
        <v>27</v>
      </c>
      <c r="J171" s="73" t="s">
        <v>28</v>
      </c>
      <c r="K171" s="63" t="s">
        <v>14</v>
      </c>
      <c r="L171" s="84">
        <v>0</v>
      </c>
      <c r="M171" s="84">
        <v>0</v>
      </c>
      <c r="N171" s="84">
        <v>0</v>
      </c>
      <c r="O171" s="84">
        <v>0</v>
      </c>
      <c r="P171" s="84">
        <v>0</v>
      </c>
      <c r="Q171" s="99" t="str">
        <f t="shared" si="75"/>
        <v>nebija plānots</v>
      </c>
      <c r="R171" s="100">
        <f t="shared" si="76"/>
        <v>0</v>
      </c>
      <c r="S171" s="99" t="str">
        <f t="shared" si="77"/>
        <v>nebija plānots</v>
      </c>
      <c r="T171" s="102">
        <f t="shared" si="78"/>
        <v>0</v>
      </c>
      <c r="U171" s="102">
        <f t="shared" si="79"/>
        <v>0</v>
      </c>
      <c r="V171" s="99" t="str">
        <f t="shared" si="80"/>
        <v>nebija plānots</v>
      </c>
      <c r="W171" s="102">
        <f t="shared" si="81"/>
        <v>0</v>
      </c>
      <c r="X171" s="99" t="str">
        <f t="shared" si="82"/>
        <v>nebija plānots</v>
      </c>
      <c r="Y171" s="84">
        <v>860743</v>
      </c>
      <c r="Z171" s="84">
        <v>860743.35</v>
      </c>
      <c r="AA171" s="99">
        <f t="shared" si="83"/>
        <v>1.0000004066254387</v>
      </c>
      <c r="AB171" s="100">
        <f t="shared" si="84"/>
        <v>0.34999999997671694</v>
      </c>
      <c r="AC171" s="99">
        <f t="shared" si="85"/>
        <v>4.0662543869275373E-7</v>
      </c>
      <c r="AD171" s="102">
        <f t="shared" si="86"/>
        <v>860743</v>
      </c>
      <c r="AE171" s="102">
        <f t="shared" si="87"/>
        <v>860743.35</v>
      </c>
      <c r="AF171" s="99">
        <f t="shared" si="88"/>
        <v>1.0000004066254387</v>
      </c>
      <c r="AG171" s="102">
        <f t="shared" si="89"/>
        <v>0.34999999997671694</v>
      </c>
      <c r="AH171" s="99">
        <f t="shared" si="90"/>
        <v>4.0662543869275373E-7</v>
      </c>
      <c r="AI171" s="84">
        <v>0</v>
      </c>
      <c r="AJ171" s="84">
        <v>0</v>
      </c>
      <c r="AK171" s="84">
        <v>641317</v>
      </c>
      <c r="AL171" s="84">
        <v>0</v>
      </c>
      <c r="AM171" s="84">
        <v>0</v>
      </c>
      <c r="AN171" s="84">
        <v>0</v>
      </c>
      <c r="AO171" s="84">
        <v>788328</v>
      </c>
      <c r="AP171" s="84">
        <v>0</v>
      </c>
      <c r="AQ171" s="84">
        <v>1211422</v>
      </c>
      <c r="AR171" s="70">
        <f t="shared" si="91"/>
        <v>3501810</v>
      </c>
    </row>
    <row r="172" spans="1:44" ht="105" x14ac:dyDescent="0.25">
      <c r="A172" s="18" t="str">
        <f t="shared" si="92"/>
        <v>4.2.2.4._</v>
      </c>
      <c r="B172" s="63">
        <v>4</v>
      </c>
      <c r="C172" s="74" t="s">
        <v>253</v>
      </c>
      <c r="D172" s="65" t="s">
        <v>254</v>
      </c>
      <c r="E172" s="74" t="s">
        <v>274</v>
      </c>
      <c r="F172" s="65" t="s">
        <v>275</v>
      </c>
      <c r="G172" s="66" t="s">
        <v>282</v>
      </c>
      <c r="H172" s="65" t="s">
        <v>283</v>
      </c>
      <c r="I172" s="66" t="s">
        <v>27</v>
      </c>
      <c r="J172" s="73" t="s">
        <v>28</v>
      </c>
      <c r="K172" s="63" t="s">
        <v>14</v>
      </c>
      <c r="L172" s="84">
        <v>0</v>
      </c>
      <c r="M172" s="84">
        <v>0</v>
      </c>
      <c r="N172" s="84">
        <v>0</v>
      </c>
      <c r="O172" s="84">
        <v>0</v>
      </c>
      <c r="P172" s="84">
        <v>0</v>
      </c>
      <c r="Q172" s="99" t="str">
        <f t="shared" si="75"/>
        <v>nebija plānots</v>
      </c>
      <c r="R172" s="100">
        <f t="shared" si="76"/>
        <v>0</v>
      </c>
      <c r="S172" s="99" t="str">
        <f t="shared" si="77"/>
        <v>nebija plānots</v>
      </c>
      <c r="T172" s="102">
        <f t="shared" si="78"/>
        <v>0</v>
      </c>
      <c r="U172" s="102">
        <f t="shared" si="79"/>
        <v>0</v>
      </c>
      <c r="V172" s="99" t="str">
        <f t="shared" si="80"/>
        <v>nebija plānots</v>
      </c>
      <c r="W172" s="102">
        <f t="shared" si="81"/>
        <v>0</v>
      </c>
      <c r="X172" s="99" t="str">
        <f t="shared" si="82"/>
        <v>nebija plānots</v>
      </c>
      <c r="Y172" s="84">
        <v>0</v>
      </c>
      <c r="Z172" s="84">
        <v>0</v>
      </c>
      <c r="AA172" s="99" t="str">
        <f t="shared" si="83"/>
        <v>nebija plānots</v>
      </c>
      <c r="AB172" s="100">
        <f t="shared" si="84"/>
        <v>0</v>
      </c>
      <c r="AC172" s="99" t="str">
        <f t="shared" si="85"/>
        <v>nebija plānots</v>
      </c>
      <c r="AD172" s="102">
        <f t="shared" si="86"/>
        <v>0</v>
      </c>
      <c r="AE172" s="102">
        <f t="shared" si="87"/>
        <v>0</v>
      </c>
      <c r="AF172" s="99" t="str">
        <f t="shared" si="88"/>
        <v>nebija plānots</v>
      </c>
      <c r="AG172" s="102">
        <f t="shared" si="89"/>
        <v>0</v>
      </c>
      <c r="AH172" s="99" t="str">
        <f t="shared" si="90"/>
        <v>nebija plānots</v>
      </c>
      <c r="AI172" s="84">
        <v>0</v>
      </c>
      <c r="AJ172" s="84">
        <v>0</v>
      </c>
      <c r="AK172" s="84">
        <v>0</v>
      </c>
      <c r="AL172" s="84">
        <v>0</v>
      </c>
      <c r="AM172" s="84">
        <v>395294.4</v>
      </c>
      <c r="AN172" s="84">
        <v>0</v>
      </c>
      <c r="AO172" s="84">
        <v>0</v>
      </c>
      <c r="AP172" s="84">
        <v>0</v>
      </c>
      <c r="AQ172" s="84">
        <v>1105546.3999999999</v>
      </c>
      <c r="AR172" s="70">
        <f t="shared" si="91"/>
        <v>1500840.7999999998</v>
      </c>
    </row>
    <row r="173" spans="1:44" ht="105" x14ac:dyDescent="0.25">
      <c r="A173" s="18" t="str">
        <f t="shared" si="92"/>
        <v>4.2.2.5.1</v>
      </c>
      <c r="B173" s="63">
        <v>4</v>
      </c>
      <c r="C173" s="74" t="s">
        <v>253</v>
      </c>
      <c r="D173" s="65" t="s">
        <v>254</v>
      </c>
      <c r="E173" s="74" t="s">
        <v>274</v>
      </c>
      <c r="F173" s="65" t="s">
        <v>275</v>
      </c>
      <c r="G173" s="66" t="s">
        <v>284</v>
      </c>
      <c r="H173" s="65" t="s">
        <v>285</v>
      </c>
      <c r="I173" s="66">
        <v>1</v>
      </c>
      <c r="J173" s="73" t="s">
        <v>28</v>
      </c>
      <c r="K173" s="63" t="s">
        <v>14</v>
      </c>
      <c r="L173" s="84">
        <v>0</v>
      </c>
      <c r="M173" s="84">
        <v>927007.32</v>
      </c>
      <c r="N173" s="84">
        <v>0</v>
      </c>
      <c r="O173" s="84">
        <v>0</v>
      </c>
      <c r="P173" s="84">
        <v>160164.46</v>
      </c>
      <c r="Q173" s="99" t="str">
        <f t="shared" si="75"/>
        <v>nebija plānots</v>
      </c>
      <c r="R173" s="100">
        <f t="shared" si="76"/>
        <v>160164.46</v>
      </c>
      <c r="S173" s="99" t="str">
        <f t="shared" si="77"/>
        <v>nebija plānots</v>
      </c>
      <c r="T173" s="102">
        <f t="shared" si="78"/>
        <v>0</v>
      </c>
      <c r="U173" s="102">
        <f t="shared" si="79"/>
        <v>160164.46</v>
      </c>
      <c r="V173" s="99" t="str">
        <f t="shared" si="80"/>
        <v>nebija plānots</v>
      </c>
      <c r="W173" s="102">
        <f t="shared" si="81"/>
        <v>160164.46</v>
      </c>
      <c r="X173" s="99" t="str">
        <f t="shared" si="82"/>
        <v>nebija plānots</v>
      </c>
      <c r="Y173" s="84">
        <v>160165</v>
      </c>
      <c r="Z173" s="84">
        <v>0</v>
      </c>
      <c r="AA173" s="99">
        <f t="shared" si="83"/>
        <v>0</v>
      </c>
      <c r="AB173" s="100">
        <f t="shared" si="84"/>
        <v>-160165</v>
      </c>
      <c r="AC173" s="99">
        <f t="shared" si="85"/>
        <v>-1</v>
      </c>
      <c r="AD173" s="102">
        <f t="shared" si="86"/>
        <v>160165</v>
      </c>
      <c r="AE173" s="102">
        <f>U173+Z173</f>
        <v>160164.46</v>
      </c>
      <c r="AF173" s="99">
        <f t="shared" si="88"/>
        <v>0.9999966284768832</v>
      </c>
      <c r="AG173" s="102">
        <f t="shared" si="89"/>
        <v>-0.54000000000814907</v>
      </c>
      <c r="AH173" s="99">
        <f t="shared" si="90"/>
        <v>-3.3715231168366939E-6</v>
      </c>
      <c r="AI173" s="84">
        <v>0</v>
      </c>
      <c r="AJ173" s="84">
        <v>0</v>
      </c>
      <c r="AK173" s="84">
        <v>295644</v>
      </c>
      <c r="AL173" s="84">
        <v>0</v>
      </c>
      <c r="AM173" s="84">
        <v>0</v>
      </c>
      <c r="AN173" s="84">
        <v>83966.35</v>
      </c>
      <c r="AO173" s="84">
        <v>0</v>
      </c>
      <c r="AP173" s="84">
        <v>0</v>
      </c>
      <c r="AQ173" s="84">
        <v>35927.51</v>
      </c>
      <c r="AR173" s="70">
        <f t="shared" si="91"/>
        <v>575702.86</v>
      </c>
    </row>
    <row r="174" spans="1:44" ht="105" x14ac:dyDescent="0.25">
      <c r="A174" s="18" t="str">
        <f t="shared" si="92"/>
        <v>4.2.2.6._</v>
      </c>
      <c r="B174" s="63">
        <v>4</v>
      </c>
      <c r="C174" s="74" t="s">
        <v>253</v>
      </c>
      <c r="D174" s="65" t="s">
        <v>254</v>
      </c>
      <c r="E174" s="74" t="s">
        <v>274</v>
      </c>
      <c r="F174" s="65" t="s">
        <v>275</v>
      </c>
      <c r="G174" s="66" t="s">
        <v>286</v>
      </c>
      <c r="H174" s="65" t="s">
        <v>287</v>
      </c>
      <c r="I174" s="66" t="s">
        <v>27</v>
      </c>
      <c r="J174" s="73" t="s">
        <v>28</v>
      </c>
      <c r="K174" s="63" t="s">
        <v>14</v>
      </c>
      <c r="L174" s="84">
        <v>0</v>
      </c>
      <c r="M174" s="84">
        <v>0</v>
      </c>
      <c r="N174" s="84">
        <v>0</v>
      </c>
      <c r="O174" s="84">
        <v>0</v>
      </c>
      <c r="P174" s="84">
        <v>0</v>
      </c>
      <c r="Q174" s="99" t="str">
        <f t="shared" si="75"/>
        <v>nebija plānots</v>
      </c>
      <c r="R174" s="100">
        <f t="shared" si="76"/>
        <v>0</v>
      </c>
      <c r="S174" s="99" t="str">
        <f t="shared" si="77"/>
        <v>nebija plānots</v>
      </c>
      <c r="T174" s="102">
        <f t="shared" si="78"/>
        <v>0</v>
      </c>
      <c r="U174" s="102">
        <f t="shared" si="79"/>
        <v>0</v>
      </c>
      <c r="V174" s="99" t="str">
        <f t="shared" si="80"/>
        <v>nebija plānots</v>
      </c>
      <c r="W174" s="102">
        <f t="shared" si="81"/>
        <v>0</v>
      </c>
      <c r="X174" s="99" t="str">
        <f t="shared" si="82"/>
        <v>nebija plānots</v>
      </c>
      <c r="Y174" s="84">
        <v>0</v>
      </c>
      <c r="Z174" s="84">
        <v>0</v>
      </c>
      <c r="AA174" s="99" t="str">
        <f t="shared" si="83"/>
        <v>nebija plānots</v>
      </c>
      <c r="AB174" s="100">
        <f t="shared" si="84"/>
        <v>0</v>
      </c>
      <c r="AC174" s="99" t="str">
        <f t="shared" si="85"/>
        <v>nebija plānots</v>
      </c>
      <c r="AD174" s="102">
        <f t="shared" si="86"/>
        <v>0</v>
      </c>
      <c r="AE174" s="102">
        <f t="shared" si="87"/>
        <v>0</v>
      </c>
      <c r="AF174" s="99" t="str">
        <f t="shared" si="88"/>
        <v>nebija plānots</v>
      </c>
      <c r="AG174" s="102">
        <f t="shared" si="89"/>
        <v>0</v>
      </c>
      <c r="AH174" s="99" t="str">
        <f t="shared" si="90"/>
        <v>nebija plānots</v>
      </c>
      <c r="AI174" s="84">
        <v>0</v>
      </c>
      <c r="AJ174" s="84">
        <v>0</v>
      </c>
      <c r="AK174" s="84">
        <v>0</v>
      </c>
      <c r="AL174" s="84">
        <v>0</v>
      </c>
      <c r="AM174" s="84">
        <v>218680</v>
      </c>
      <c r="AN174" s="84">
        <v>0</v>
      </c>
      <c r="AO174" s="84">
        <v>0</v>
      </c>
      <c r="AP174" s="84">
        <v>0</v>
      </c>
      <c r="AQ174" s="84">
        <v>0</v>
      </c>
      <c r="AR174" s="70">
        <f t="shared" si="91"/>
        <v>218680</v>
      </c>
    </row>
    <row r="175" spans="1:44" ht="105" x14ac:dyDescent="0.25">
      <c r="A175" s="18" t="str">
        <f t="shared" si="92"/>
        <v>4.2.2.7._</v>
      </c>
      <c r="B175" s="63">
        <v>4</v>
      </c>
      <c r="C175" s="74" t="s">
        <v>253</v>
      </c>
      <c r="D175" s="65" t="s">
        <v>254</v>
      </c>
      <c r="E175" s="74" t="s">
        <v>274</v>
      </c>
      <c r="F175" s="65" t="s">
        <v>275</v>
      </c>
      <c r="G175" s="66" t="s">
        <v>288</v>
      </c>
      <c r="H175" s="65" t="s">
        <v>289</v>
      </c>
      <c r="I175" s="66" t="s">
        <v>27</v>
      </c>
      <c r="J175" s="73" t="s">
        <v>28</v>
      </c>
      <c r="K175" s="63" t="s">
        <v>14</v>
      </c>
      <c r="L175" s="84">
        <v>115102.51</v>
      </c>
      <c r="M175" s="84">
        <v>435140.48000000004</v>
      </c>
      <c r="N175" s="84">
        <v>0</v>
      </c>
      <c r="O175" s="84">
        <v>0</v>
      </c>
      <c r="P175" s="84">
        <v>0</v>
      </c>
      <c r="Q175" s="99" t="str">
        <f t="shared" si="75"/>
        <v>nebija plānots</v>
      </c>
      <c r="R175" s="100">
        <f t="shared" si="76"/>
        <v>0</v>
      </c>
      <c r="S175" s="99" t="str">
        <f t="shared" si="77"/>
        <v>nebija plānots</v>
      </c>
      <c r="T175" s="102">
        <f t="shared" si="78"/>
        <v>0</v>
      </c>
      <c r="U175" s="102">
        <f t="shared" si="79"/>
        <v>0</v>
      </c>
      <c r="V175" s="99" t="str">
        <f t="shared" si="80"/>
        <v>nebija plānots</v>
      </c>
      <c r="W175" s="102">
        <f t="shared" si="81"/>
        <v>0</v>
      </c>
      <c r="X175" s="99" t="str">
        <f t="shared" si="82"/>
        <v>nebija plānots</v>
      </c>
      <c r="Y175" s="84">
        <v>0</v>
      </c>
      <c r="Z175" s="84">
        <v>102170.07</v>
      </c>
      <c r="AA175" s="99" t="str">
        <f t="shared" si="83"/>
        <v>nebija plānots</v>
      </c>
      <c r="AB175" s="100">
        <f t="shared" si="84"/>
        <v>102170.07</v>
      </c>
      <c r="AC175" s="99" t="str">
        <f t="shared" si="85"/>
        <v>nebija plānots</v>
      </c>
      <c r="AD175" s="102">
        <f t="shared" si="86"/>
        <v>0</v>
      </c>
      <c r="AE175" s="102">
        <f t="shared" si="87"/>
        <v>102170.07</v>
      </c>
      <c r="AF175" s="99" t="str">
        <f t="shared" si="88"/>
        <v>nebija plānots</v>
      </c>
      <c r="AG175" s="102">
        <f t="shared" si="89"/>
        <v>102170.07</v>
      </c>
      <c r="AH175" s="99" t="str">
        <f t="shared" si="90"/>
        <v>nebija plānots</v>
      </c>
      <c r="AI175" s="84">
        <v>72032</v>
      </c>
      <c r="AJ175" s="84">
        <v>0</v>
      </c>
      <c r="AK175" s="84">
        <v>0</v>
      </c>
      <c r="AL175" s="84">
        <v>71985</v>
      </c>
      <c r="AM175" s="84">
        <v>0</v>
      </c>
      <c r="AN175" s="84">
        <v>0</v>
      </c>
      <c r="AO175" s="84">
        <v>74588</v>
      </c>
      <c r="AP175" s="84">
        <v>0</v>
      </c>
      <c r="AQ175" s="84">
        <v>180884</v>
      </c>
      <c r="AR175" s="70">
        <f t="shared" si="91"/>
        <v>399489</v>
      </c>
    </row>
    <row r="176" spans="1:44" ht="94.5" x14ac:dyDescent="0.25">
      <c r="A176" s="18" t="str">
        <f t="shared" si="92"/>
        <v>4.2.2.8.1</v>
      </c>
      <c r="B176" s="63">
        <v>4</v>
      </c>
      <c r="C176" s="74" t="s">
        <v>253</v>
      </c>
      <c r="D176" s="65" t="s">
        <v>254</v>
      </c>
      <c r="E176" s="74" t="s">
        <v>274</v>
      </c>
      <c r="F176" s="65" t="s">
        <v>290</v>
      </c>
      <c r="G176" s="66" t="s">
        <v>291</v>
      </c>
      <c r="H176" s="65" t="s">
        <v>292</v>
      </c>
      <c r="I176" s="66">
        <v>1</v>
      </c>
      <c r="J176" s="73" t="s">
        <v>28</v>
      </c>
      <c r="K176" s="63" t="s">
        <v>14</v>
      </c>
      <c r="L176" s="84">
        <v>0</v>
      </c>
      <c r="M176" s="84">
        <v>105807.39</v>
      </c>
      <c r="N176" s="84">
        <v>0</v>
      </c>
      <c r="O176" s="84">
        <v>49876</v>
      </c>
      <c r="P176" s="84">
        <v>49875.700000000004</v>
      </c>
      <c r="Q176" s="99">
        <f t="shared" si="75"/>
        <v>0.99999398508300597</v>
      </c>
      <c r="R176" s="100">
        <f t="shared" si="76"/>
        <v>-0.29999999999563443</v>
      </c>
      <c r="S176" s="99">
        <f t="shared" si="77"/>
        <v>-6.0149169940579525E-6</v>
      </c>
      <c r="T176" s="102">
        <f t="shared" si="78"/>
        <v>49876</v>
      </c>
      <c r="U176" s="102">
        <f t="shared" si="79"/>
        <v>49875.700000000004</v>
      </c>
      <c r="V176" s="99">
        <f t="shared" si="80"/>
        <v>0.99999398508300597</v>
      </c>
      <c r="W176" s="102">
        <f t="shared" si="81"/>
        <v>-0.29999999999563443</v>
      </c>
      <c r="X176" s="99">
        <f t="shared" si="82"/>
        <v>-6.0149169940579525E-6</v>
      </c>
      <c r="Y176" s="84">
        <v>0</v>
      </c>
      <c r="Z176" s="84">
        <v>0</v>
      </c>
      <c r="AA176" s="99" t="str">
        <f t="shared" si="83"/>
        <v>nebija plānots</v>
      </c>
      <c r="AB176" s="100">
        <f t="shared" si="84"/>
        <v>0</v>
      </c>
      <c r="AC176" s="99" t="str">
        <f t="shared" si="85"/>
        <v>nebija plānots</v>
      </c>
      <c r="AD176" s="102">
        <f t="shared" si="86"/>
        <v>49876</v>
      </c>
      <c r="AE176" s="102">
        <f t="shared" si="87"/>
        <v>49875.700000000004</v>
      </c>
      <c r="AF176" s="99">
        <f t="shared" si="88"/>
        <v>0.99999398508300597</v>
      </c>
      <c r="AG176" s="102">
        <f t="shared" si="89"/>
        <v>-0.29999999999563443</v>
      </c>
      <c r="AH176" s="99">
        <f t="shared" si="90"/>
        <v>-6.0149169940579525E-6</v>
      </c>
      <c r="AI176" s="84">
        <v>0</v>
      </c>
      <c r="AJ176" s="84">
        <v>0</v>
      </c>
      <c r="AK176" s="84">
        <v>35945</v>
      </c>
      <c r="AL176" s="84">
        <v>0</v>
      </c>
      <c r="AM176" s="84">
        <v>0</v>
      </c>
      <c r="AN176" s="84">
        <v>6437</v>
      </c>
      <c r="AO176" s="84">
        <v>0</v>
      </c>
      <c r="AP176" s="84">
        <v>0</v>
      </c>
      <c r="AQ176" s="84">
        <v>12688</v>
      </c>
      <c r="AR176" s="70">
        <f t="shared" si="91"/>
        <v>104946</v>
      </c>
    </row>
    <row r="177" spans="1:44" ht="94.5" x14ac:dyDescent="0.25">
      <c r="A177" s="18" t="str">
        <f t="shared" si="92"/>
        <v>4.2.2.9.1</v>
      </c>
      <c r="B177" s="63">
        <v>4</v>
      </c>
      <c r="C177" s="74" t="s">
        <v>253</v>
      </c>
      <c r="D177" s="65" t="s">
        <v>254</v>
      </c>
      <c r="E177" s="74" t="s">
        <v>274</v>
      </c>
      <c r="F177" s="65" t="s">
        <v>290</v>
      </c>
      <c r="G177" s="66" t="s">
        <v>293</v>
      </c>
      <c r="H177" s="65" t="s">
        <v>294</v>
      </c>
      <c r="I177" s="66">
        <v>1</v>
      </c>
      <c r="J177" s="73" t="s">
        <v>28</v>
      </c>
      <c r="K177" s="63" t="s">
        <v>14</v>
      </c>
      <c r="L177" s="84">
        <v>0</v>
      </c>
      <c r="M177" s="84">
        <v>317973.63</v>
      </c>
      <c r="N177" s="84">
        <v>0</v>
      </c>
      <c r="O177" s="84">
        <v>0</v>
      </c>
      <c r="P177" s="84">
        <v>0</v>
      </c>
      <c r="Q177" s="99" t="str">
        <f t="shared" si="75"/>
        <v>nebija plānots</v>
      </c>
      <c r="R177" s="100">
        <f t="shared" si="76"/>
        <v>0</v>
      </c>
      <c r="S177" s="99" t="str">
        <f t="shared" si="77"/>
        <v>nebija plānots</v>
      </c>
      <c r="T177" s="102">
        <f t="shared" si="78"/>
        <v>0</v>
      </c>
      <c r="U177" s="102">
        <f t="shared" si="79"/>
        <v>0</v>
      </c>
      <c r="V177" s="99" t="str">
        <f t="shared" si="80"/>
        <v>nebija plānots</v>
      </c>
      <c r="W177" s="102">
        <f t="shared" si="81"/>
        <v>0</v>
      </c>
      <c r="X177" s="99" t="str">
        <f t="shared" si="82"/>
        <v>nebija plānots</v>
      </c>
      <c r="Y177" s="84">
        <v>203038.03</v>
      </c>
      <c r="Z177" s="84">
        <v>203038.03</v>
      </c>
      <c r="AA177" s="99">
        <f t="shared" si="83"/>
        <v>1</v>
      </c>
      <c r="AB177" s="100">
        <f t="shared" si="84"/>
        <v>0</v>
      </c>
      <c r="AC177" s="99">
        <f t="shared" si="85"/>
        <v>0</v>
      </c>
      <c r="AD177" s="102">
        <f t="shared" si="86"/>
        <v>203038.03</v>
      </c>
      <c r="AE177" s="102">
        <f t="shared" si="87"/>
        <v>203038.03</v>
      </c>
      <c r="AF177" s="99">
        <f t="shared" si="88"/>
        <v>1</v>
      </c>
      <c r="AG177" s="102">
        <f t="shared" si="89"/>
        <v>0</v>
      </c>
      <c r="AH177" s="99">
        <f t="shared" si="90"/>
        <v>0</v>
      </c>
      <c r="AI177" s="84">
        <v>0</v>
      </c>
      <c r="AJ177" s="84">
        <v>0</v>
      </c>
      <c r="AK177" s="84">
        <v>249470.56</v>
      </c>
      <c r="AL177" s="84">
        <v>0</v>
      </c>
      <c r="AM177" s="84">
        <v>0</v>
      </c>
      <c r="AN177" s="84">
        <v>402245.33</v>
      </c>
      <c r="AO177" s="84">
        <v>0</v>
      </c>
      <c r="AP177" s="84">
        <v>0</v>
      </c>
      <c r="AQ177" s="84">
        <v>284432.05</v>
      </c>
      <c r="AR177" s="70">
        <f t="shared" si="91"/>
        <v>1139185.97</v>
      </c>
    </row>
    <row r="178" spans="1:44" ht="94.5" x14ac:dyDescent="0.25">
      <c r="A178" s="18" t="str">
        <f t="shared" si="92"/>
        <v>4.2.2.9.2</v>
      </c>
      <c r="B178" s="63">
        <v>4</v>
      </c>
      <c r="C178" s="74" t="s">
        <v>253</v>
      </c>
      <c r="D178" s="65" t="s">
        <v>254</v>
      </c>
      <c r="E178" s="74" t="s">
        <v>274</v>
      </c>
      <c r="F178" s="65" t="s">
        <v>290</v>
      </c>
      <c r="G178" s="66" t="s">
        <v>293</v>
      </c>
      <c r="H178" s="65" t="s">
        <v>294</v>
      </c>
      <c r="I178" s="66">
        <v>2</v>
      </c>
      <c r="J178" s="73" t="s">
        <v>28</v>
      </c>
      <c r="K178" s="63" t="s">
        <v>14</v>
      </c>
      <c r="L178" s="84">
        <v>0</v>
      </c>
      <c r="M178" s="84">
        <v>680125.5</v>
      </c>
      <c r="N178" s="84">
        <v>0</v>
      </c>
      <c r="O178" s="84">
        <v>133302.38</v>
      </c>
      <c r="P178" s="84">
        <v>133302.38</v>
      </c>
      <c r="Q178" s="99">
        <f t="shared" si="75"/>
        <v>1</v>
      </c>
      <c r="R178" s="100">
        <f t="shared" si="76"/>
        <v>0</v>
      </c>
      <c r="S178" s="99">
        <f t="shared" si="77"/>
        <v>0</v>
      </c>
      <c r="T178" s="102">
        <f t="shared" si="78"/>
        <v>133302.38</v>
      </c>
      <c r="U178" s="102">
        <f t="shared" si="79"/>
        <v>133302.38</v>
      </c>
      <c r="V178" s="99">
        <f t="shared" si="80"/>
        <v>1</v>
      </c>
      <c r="W178" s="102">
        <f t="shared" si="81"/>
        <v>0</v>
      </c>
      <c r="X178" s="99">
        <f t="shared" si="82"/>
        <v>0</v>
      </c>
      <c r="Y178" s="84">
        <v>0</v>
      </c>
      <c r="Z178" s="84">
        <v>0</v>
      </c>
      <c r="AA178" s="99" t="str">
        <f t="shared" si="83"/>
        <v>nebija plānots</v>
      </c>
      <c r="AB178" s="100">
        <f t="shared" si="84"/>
        <v>0</v>
      </c>
      <c r="AC178" s="99" t="str">
        <f t="shared" si="85"/>
        <v>nebija plānots</v>
      </c>
      <c r="AD178" s="102">
        <f t="shared" si="86"/>
        <v>133302.38</v>
      </c>
      <c r="AE178" s="102">
        <f t="shared" si="87"/>
        <v>133302.38</v>
      </c>
      <c r="AF178" s="99">
        <f t="shared" si="88"/>
        <v>1</v>
      </c>
      <c r="AG178" s="102">
        <f t="shared" si="89"/>
        <v>0</v>
      </c>
      <c r="AH178" s="99">
        <f t="shared" si="90"/>
        <v>0</v>
      </c>
      <c r="AI178" s="84">
        <v>0</v>
      </c>
      <c r="AJ178" s="84">
        <v>0</v>
      </c>
      <c r="AK178" s="84">
        <v>0</v>
      </c>
      <c r="AL178" s="84">
        <v>0</v>
      </c>
      <c r="AM178" s="84">
        <v>392173</v>
      </c>
      <c r="AN178" s="84">
        <v>0</v>
      </c>
      <c r="AO178" s="84">
        <v>157794</v>
      </c>
      <c r="AP178" s="84">
        <v>0</v>
      </c>
      <c r="AQ178" s="84">
        <v>0</v>
      </c>
      <c r="AR178" s="70">
        <f t="shared" si="91"/>
        <v>683269.38</v>
      </c>
    </row>
    <row r="179" spans="1:44" ht="94.5" x14ac:dyDescent="0.25">
      <c r="A179" s="18" t="str">
        <f t="shared" si="92"/>
        <v>4.2.2.9.3</v>
      </c>
      <c r="B179" s="63">
        <v>4</v>
      </c>
      <c r="C179" s="74" t="s">
        <v>253</v>
      </c>
      <c r="D179" s="65" t="s">
        <v>254</v>
      </c>
      <c r="E179" s="74" t="s">
        <v>274</v>
      </c>
      <c r="F179" s="65" t="s">
        <v>290</v>
      </c>
      <c r="G179" s="66" t="s">
        <v>293</v>
      </c>
      <c r="H179" s="65" t="s">
        <v>294</v>
      </c>
      <c r="I179" s="66">
        <v>3</v>
      </c>
      <c r="J179" s="73" t="s">
        <v>28</v>
      </c>
      <c r="K179" s="63" t="s">
        <v>14</v>
      </c>
      <c r="L179" s="84">
        <v>0</v>
      </c>
      <c r="M179" s="84">
        <v>0</v>
      </c>
      <c r="N179" s="84">
        <v>0</v>
      </c>
      <c r="O179" s="84">
        <v>0</v>
      </c>
      <c r="P179" s="84">
        <v>0</v>
      </c>
      <c r="Q179" s="99" t="str">
        <f t="shared" si="75"/>
        <v>nebija plānots</v>
      </c>
      <c r="R179" s="100">
        <f t="shared" si="76"/>
        <v>0</v>
      </c>
      <c r="S179" s="99" t="str">
        <f t="shared" si="77"/>
        <v>nebija plānots</v>
      </c>
      <c r="T179" s="102">
        <f t="shared" si="78"/>
        <v>0</v>
      </c>
      <c r="U179" s="102">
        <f t="shared" si="79"/>
        <v>0</v>
      </c>
      <c r="V179" s="99" t="str">
        <f t="shared" si="80"/>
        <v>nebija plānots</v>
      </c>
      <c r="W179" s="102">
        <f t="shared" si="81"/>
        <v>0</v>
      </c>
      <c r="X179" s="99" t="str">
        <f t="shared" si="82"/>
        <v>nebija plānots</v>
      </c>
      <c r="Y179" s="84">
        <v>0</v>
      </c>
      <c r="Z179" s="84">
        <v>0</v>
      </c>
      <c r="AA179" s="99" t="str">
        <f t="shared" si="83"/>
        <v>nebija plānots</v>
      </c>
      <c r="AB179" s="100">
        <f t="shared" si="84"/>
        <v>0</v>
      </c>
      <c r="AC179" s="99" t="str">
        <f t="shared" si="85"/>
        <v>nebija plānots</v>
      </c>
      <c r="AD179" s="102">
        <f t="shared" si="86"/>
        <v>0</v>
      </c>
      <c r="AE179" s="102">
        <f t="shared" si="87"/>
        <v>0</v>
      </c>
      <c r="AF179" s="99" t="str">
        <f t="shared" si="88"/>
        <v>nebija plānots</v>
      </c>
      <c r="AG179" s="102">
        <f t="shared" si="89"/>
        <v>0</v>
      </c>
      <c r="AH179" s="99" t="str">
        <f t="shared" si="90"/>
        <v>nebija plānots</v>
      </c>
      <c r="AI179" s="84">
        <v>0</v>
      </c>
      <c r="AJ179" s="84">
        <v>0</v>
      </c>
      <c r="AK179" s="84">
        <v>0</v>
      </c>
      <c r="AL179" s="84">
        <v>0</v>
      </c>
      <c r="AM179" s="84">
        <v>0</v>
      </c>
      <c r="AN179" s="84">
        <v>0</v>
      </c>
      <c r="AO179" s="84">
        <v>0</v>
      </c>
      <c r="AP179" s="84">
        <v>0</v>
      </c>
      <c r="AQ179" s="84">
        <v>0</v>
      </c>
      <c r="AR179" s="70">
        <f t="shared" si="91"/>
        <v>0</v>
      </c>
    </row>
    <row r="180" spans="1:44" ht="94.5" x14ac:dyDescent="0.25">
      <c r="A180" s="18" t="str">
        <f t="shared" si="92"/>
        <v>4.2.2.10._</v>
      </c>
      <c r="B180" s="63">
        <v>4</v>
      </c>
      <c r="C180" s="74" t="s">
        <v>253</v>
      </c>
      <c r="D180" s="65" t="s">
        <v>254</v>
      </c>
      <c r="E180" s="74" t="s">
        <v>274</v>
      </c>
      <c r="F180" s="65" t="s">
        <v>290</v>
      </c>
      <c r="G180" s="66" t="s">
        <v>295</v>
      </c>
      <c r="H180" s="65" t="s">
        <v>296</v>
      </c>
      <c r="I180" s="66" t="s">
        <v>27</v>
      </c>
      <c r="J180" s="73" t="s">
        <v>28</v>
      </c>
      <c r="K180" s="63" t="s">
        <v>14</v>
      </c>
      <c r="L180" s="84">
        <v>0</v>
      </c>
      <c r="M180" s="84">
        <v>0</v>
      </c>
      <c r="N180" s="84">
        <v>0</v>
      </c>
      <c r="O180" s="84">
        <v>0</v>
      </c>
      <c r="P180" s="84">
        <v>0</v>
      </c>
      <c r="Q180" s="99" t="str">
        <f t="shared" si="75"/>
        <v>nebija plānots</v>
      </c>
      <c r="R180" s="100">
        <f t="shared" si="76"/>
        <v>0</v>
      </c>
      <c r="S180" s="99" t="str">
        <f t="shared" si="77"/>
        <v>nebija plānots</v>
      </c>
      <c r="T180" s="102">
        <f t="shared" si="78"/>
        <v>0</v>
      </c>
      <c r="U180" s="102">
        <f t="shared" si="79"/>
        <v>0</v>
      </c>
      <c r="V180" s="99" t="str">
        <f t="shared" si="80"/>
        <v>nebija plānots</v>
      </c>
      <c r="W180" s="102">
        <f t="shared" si="81"/>
        <v>0</v>
      </c>
      <c r="X180" s="99" t="str">
        <f t="shared" si="82"/>
        <v>nebija plānots</v>
      </c>
      <c r="Y180" s="84">
        <v>0</v>
      </c>
      <c r="Z180" s="84">
        <v>0</v>
      </c>
      <c r="AA180" s="99" t="str">
        <f t="shared" si="83"/>
        <v>nebija plānots</v>
      </c>
      <c r="AB180" s="100">
        <f t="shared" si="84"/>
        <v>0</v>
      </c>
      <c r="AC180" s="99" t="str">
        <f t="shared" si="85"/>
        <v>nebija plānots</v>
      </c>
      <c r="AD180" s="102">
        <f t="shared" si="86"/>
        <v>0</v>
      </c>
      <c r="AE180" s="102">
        <f t="shared" si="87"/>
        <v>0</v>
      </c>
      <c r="AF180" s="99" t="str">
        <f t="shared" si="88"/>
        <v>nebija plānots</v>
      </c>
      <c r="AG180" s="102">
        <f t="shared" si="89"/>
        <v>0</v>
      </c>
      <c r="AH180" s="99" t="str">
        <f t="shared" si="90"/>
        <v>nebija plānots</v>
      </c>
      <c r="AI180" s="84">
        <v>0</v>
      </c>
      <c r="AJ180" s="84">
        <v>0</v>
      </c>
      <c r="AK180" s="84">
        <v>0</v>
      </c>
      <c r="AL180" s="84">
        <v>0</v>
      </c>
      <c r="AM180" s="84">
        <v>0</v>
      </c>
      <c r="AN180" s="84">
        <v>0</v>
      </c>
      <c r="AO180" s="84">
        <v>0</v>
      </c>
      <c r="AP180" s="84">
        <v>0</v>
      </c>
      <c r="AQ180" s="84">
        <v>0</v>
      </c>
      <c r="AR180" s="70">
        <f t="shared" si="91"/>
        <v>0</v>
      </c>
    </row>
    <row r="181" spans="1:44" ht="94.5" x14ac:dyDescent="0.25">
      <c r="A181" s="18" t="str">
        <f t="shared" si="92"/>
        <v>4.2.2.11.1</v>
      </c>
      <c r="B181" s="63">
        <v>4</v>
      </c>
      <c r="C181" s="74" t="s">
        <v>253</v>
      </c>
      <c r="D181" s="65" t="s">
        <v>254</v>
      </c>
      <c r="E181" s="74" t="s">
        <v>274</v>
      </c>
      <c r="F181" s="65" t="s">
        <v>290</v>
      </c>
      <c r="G181" s="66" t="s">
        <v>297</v>
      </c>
      <c r="H181" s="65" t="s">
        <v>298</v>
      </c>
      <c r="I181" s="66">
        <v>1</v>
      </c>
      <c r="J181" s="73" t="s">
        <v>28</v>
      </c>
      <c r="K181" s="63" t="s">
        <v>14</v>
      </c>
      <c r="L181" s="84">
        <v>0</v>
      </c>
      <c r="M181" s="84">
        <v>0</v>
      </c>
      <c r="N181" s="84">
        <v>0</v>
      </c>
      <c r="O181" s="84">
        <v>0</v>
      </c>
      <c r="P181" s="84">
        <v>0</v>
      </c>
      <c r="Q181" s="99" t="str">
        <f t="shared" si="75"/>
        <v>nebija plānots</v>
      </c>
      <c r="R181" s="100">
        <f t="shared" si="76"/>
        <v>0</v>
      </c>
      <c r="S181" s="99" t="str">
        <f t="shared" si="77"/>
        <v>nebija plānots</v>
      </c>
      <c r="T181" s="102">
        <f t="shared" si="78"/>
        <v>0</v>
      </c>
      <c r="U181" s="102">
        <f t="shared" si="79"/>
        <v>0</v>
      </c>
      <c r="V181" s="99" t="str">
        <f t="shared" si="80"/>
        <v>nebija plānots</v>
      </c>
      <c r="W181" s="102">
        <f t="shared" si="81"/>
        <v>0</v>
      </c>
      <c r="X181" s="99" t="str">
        <f t="shared" si="82"/>
        <v>nebija plānots</v>
      </c>
      <c r="Y181" s="84">
        <v>0</v>
      </c>
      <c r="Z181" s="84">
        <v>0</v>
      </c>
      <c r="AA181" s="99" t="str">
        <f t="shared" si="83"/>
        <v>nebija plānots</v>
      </c>
      <c r="AB181" s="100">
        <f t="shared" si="84"/>
        <v>0</v>
      </c>
      <c r="AC181" s="99" t="str">
        <f t="shared" si="85"/>
        <v>nebija plānots</v>
      </c>
      <c r="AD181" s="102">
        <f t="shared" si="86"/>
        <v>0</v>
      </c>
      <c r="AE181" s="102">
        <f t="shared" si="87"/>
        <v>0</v>
      </c>
      <c r="AF181" s="99" t="str">
        <f t="shared" si="88"/>
        <v>nebija plānots</v>
      </c>
      <c r="AG181" s="102">
        <f t="shared" si="89"/>
        <v>0</v>
      </c>
      <c r="AH181" s="99" t="str">
        <f t="shared" si="90"/>
        <v>nebija plānots</v>
      </c>
      <c r="AI181" s="84">
        <v>0</v>
      </c>
      <c r="AJ181" s="84">
        <v>0</v>
      </c>
      <c r="AK181" s="84">
        <v>0</v>
      </c>
      <c r="AL181" s="84">
        <v>0</v>
      </c>
      <c r="AM181" s="84">
        <v>0</v>
      </c>
      <c r="AN181" s="84">
        <v>0</v>
      </c>
      <c r="AO181" s="84">
        <v>0</v>
      </c>
      <c r="AP181" s="84">
        <v>0</v>
      </c>
      <c r="AQ181" s="84">
        <v>450000</v>
      </c>
      <c r="AR181" s="70">
        <f t="shared" si="91"/>
        <v>450000</v>
      </c>
    </row>
    <row r="182" spans="1:44" ht="94.5" x14ac:dyDescent="0.25">
      <c r="A182" s="18" t="str">
        <f t="shared" si="92"/>
        <v>4.2.2.11.2</v>
      </c>
      <c r="B182" s="63">
        <v>4</v>
      </c>
      <c r="C182" s="74" t="s">
        <v>253</v>
      </c>
      <c r="D182" s="65" t="s">
        <v>254</v>
      </c>
      <c r="E182" s="74" t="s">
        <v>274</v>
      </c>
      <c r="F182" s="65" t="s">
        <v>290</v>
      </c>
      <c r="G182" s="66" t="s">
        <v>297</v>
      </c>
      <c r="H182" s="65" t="s">
        <v>298</v>
      </c>
      <c r="I182" s="66">
        <v>2</v>
      </c>
      <c r="J182" s="73" t="s">
        <v>28</v>
      </c>
      <c r="K182" s="63" t="s">
        <v>14</v>
      </c>
      <c r="L182" s="84">
        <v>0</v>
      </c>
      <c r="M182" s="84">
        <v>0</v>
      </c>
      <c r="N182" s="84">
        <v>0</v>
      </c>
      <c r="O182" s="84">
        <v>0</v>
      </c>
      <c r="P182" s="84">
        <v>0</v>
      </c>
      <c r="Q182" s="99" t="str">
        <f t="shared" si="75"/>
        <v>nebija plānots</v>
      </c>
      <c r="R182" s="100">
        <f t="shared" si="76"/>
        <v>0</v>
      </c>
      <c r="S182" s="99" t="str">
        <f t="shared" si="77"/>
        <v>nebija plānots</v>
      </c>
      <c r="T182" s="102">
        <f t="shared" si="78"/>
        <v>0</v>
      </c>
      <c r="U182" s="102">
        <f t="shared" si="79"/>
        <v>0</v>
      </c>
      <c r="V182" s="99" t="str">
        <f t="shared" si="80"/>
        <v>nebija plānots</v>
      </c>
      <c r="W182" s="102">
        <f t="shared" si="81"/>
        <v>0</v>
      </c>
      <c r="X182" s="99" t="str">
        <f t="shared" si="82"/>
        <v>nebija plānots</v>
      </c>
      <c r="Y182" s="84">
        <v>0</v>
      </c>
      <c r="Z182" s="84">
        <v>0</v>
      </c>
      <c r="AA182" s="99" t="str">
        <f t="shared" si="83"/>
        <v>nebija plānots</v>
      </c>
      <c r="AB182" s="100">
        <f t="shared" si="84"/>
        <v>0</v>
      </c>
      <c r="AC182" s="99" t="str">
        <f t="shared" si="85"/>
        <v>nebija plānots</v>
      </c>
      <c r="AD182" s="102">
        <f t="shared" si="86"/>
        <v>0</v>
      </c>
      <c r="AE182" s="102">
        <f t="shared" si="87"/>
        <v>0</v>
      </c>
      <c r="AF182" s="99" t="str">
        <f t="shared" si="88"/>
        <v>nebija plānots</v>
      </c>
      <c r="AG182" s="102">
        <f t="shared" si="89"/>
        <v>0</v>
      </c>
      <c r="AH182" s="99" t="str">
        <f t="shared" si="90"/>
        <v>nebija plānots</v>
      </c>
      <c r="AI182" s="84">
        <v>0</v>
      </c>
      <c r="AJ182" s="84">
        <v>0</v>
      </c>
      <c r="AK182" s="84">
        <v>0</v>
      </c>
      <c r="AL182" s="84">
        <v>0</v>
      </c>
      <c r="AM182" s="84">
        <v>0</v>
      </c>
      <c r="AN182" s="84">
        <v>0</v>
      </c>
      <c r="AO182" s="84">
        <v>0</v>
      </c>
      <c r="AP182" s="84">
        <v>0</v>
      </c>
      <c r="AQ182" s="84">
        <v>0</v>
      </c>
      <c r="AR182" s="70">
        <f t="shared" si="91"/>
        <v>0</v>
      </c>
    </row>
    <row r="183" spans="1:44" ht="136.5" x14ac:dyDescent="0.25">
      <c r="A183" s="18" t="str">
        <f t="shared" si="92"/>
        <v>4.2.3.1._</v>
      </c>
      <c r="B183" s="63">
        <v>4</v>
      </c>
      <c r="C183" s="74" t="s">
        <v>253</v>
      </c>
      <c r="D183" s="65" t="s">
        <v>254</v>
      </c>
      <c r="E183" s="74" t="s">
        <v>299</v>
      </c>
      <c r="F183" s="65" t="s">
        <v>300</v>
      </c>
      <c r="G183" s="66" t="s">
        <v>301</v>
      </c>
      <c r="H183" s="65" t="s">
        <v>302</v>
      </c>
      <c r="I183" s="66" t="s">
        <v>27</v>
      </c>
      <c r="J183" s="68" t="s">
        <v>28</v>
      </c>
      <c r="K183" s="63" t="s">
        <v>14</v>
      </c>
      <c r="L183" s="84">
        <v>0</v>
      </c>
      <c r="M183" s="84">
        <v>0</v>
      </c>
      <c r="N183" s="84">
        <v>0</v>
      </c>
      <c r="O183" s="84">
        <v>0</v>
      </c>
      <c r="P183" s="84">
        <v>0</v>
      </c>
      <c r="Q183" s="99" t="str">
        <f t="shared" si="75"/>
        <v>nebija plānots</v>
      </c>
      <c r="R183" s="100">
        <f t="shared" si="76"/>
        <v>0</v>
      </c>
      <c r="S183" s="99" t="str">
        <f t="shared" si="77"/>
        <v>nebija plānots</v>
      </c>
      <c r="T183" s="102">
        <f t="shared" si="78"/>
        <v>0</v>
      </c>
      <c r="U183" s="102">
        <f t="shared" si="79"/>
        <v>0</v>
      </c>
      <c r="V183" s="99" t="str">
        <f t="shared" si="80"/>
        <v>nebija plānots</v>
      </c>
      <c r="W183" s="102">
        <f t="shared" si="81"/>
        <v>0</v>
      </c>
      <c r="X183" s="99" t="str">
        <f t="shared" si="82"/>
        <v>nebija plānots</v>
      </c>
      <c r="Y183" s="84">
        <v>69151</v>
      </c>
      <c r="Z183" s="84">
        <v>69150.58</v>
      </c>
      <c r="AA183" s="99">
        <f t="shared" si="83"/>
        <v>0.99999392633512174</v>
      </c>
      <c r="AB183" s="100">
        <f t="shared" si="84"/>
        <v>-0.41999999999825377</v>
      </c>
      <c r="AC183" s="99">
        <f t="shared" si="85"/>
        <v>-6.0736648782845334E-6</v>
      </c>
      <c r="AD183" s="102">
        <f t="shared" si="86"/>
        <v>69151</v>
      </c>
      <c r="AE183" s="102">
        <f t="shared" si="87"/>
        <v>69150.58</v>
      </c>
      <c r="AF183" s="99">
        <f t="shared" si="88"/>
        <v>0.99999392633512174</v>
      </c>
      <c r="AG183" s="102">
        <f t="shared" si="89"/>
        <v>-0.41999999999825377</v>
      </c>
      <c r="AH183" s="99">
        <f t="shared" si="90"/>
        <v>-6.0736648782845334E-6</v>
      </c>
      <c r="AI183" s="84">
        <v>0</v>
      </c>
      <c r="AJ183" s="84">
        <v>0</v>
      </c>
      <c r="AK183" s="84">
        <v>242782</v>
      </c>
      <c r="AL183" s="84">
        <v>0</v>
      </c>
      <c r="AM183" s="84">
        <v>0</v>
      </c>
      <c r="AN183" s="84">
        <v>0</v>
      </c>
      <c r="AO183" s="84">
        <v>263858</v>
      </c>
      <c r="AP183" s="84">
        <v>61941</v>
      </c>
      <c r="AQ183" s="84">
        <v>0</v>
      </c>
      <c r="AR183" s="70">
        <f t="shared" si="91"/>
        <v>637732</v>
      </c>
    </row>
    <row r="184" spans="1:44" ht="136.5" x14ac:dyDescent="0.25">
      <c r="A184" s="18" t="str">
        <f t="shared" si="92"/>
        <v>4.2.3.2.1</v>
      </c>
      <c r="B184" s="63">
        <v>4</v>
      </c>
      <c r="C184" s="74" t="s">
        <v>253</v>
      </c>
      <c r="D184" s="65" t="s">
        <v>254</v>
      </c>
      <c r="E184" s="74" t="s">
        <v>299</v>
      </c>
      <c r="F184" s="65" t="s">
        <v>300</v>
      </c>
      <c r="G184" s="66" t="s">
        <v>303</v>
      </c>
      <c r="H184" s="65" t="s">
        <v>304</v>
      </c>
      <c r="I184" s="66">
        <v>1</v>
      </c>
      <c r="J184" s="68" t="s">
        <v>28</v>
      </c>
      <c r="K184" s="63" t="s">
        <v>14</v>
      </c>
      <c r="L184" s="84">
        <v>0</v>
      </c>
      <c r="M184" s="84">
        <v>0</v>
      </c>
      <c r="N184" s="84">
        <v>0</v>
      </c>
      <c r="O184" s="84">
        <v>0</v>
      </c>
      <c r="P184" s="84">
        <v>0</v>
      </c>
      <c r="Q184" s="99" t="str">
        <f t="shared" si="75"/>
        <v>nebija plānots</v>
      </c>
      <c r="R184" s="100">
        <f t="shared" si="76"/>
        <v>0</v>
      </c>
      <c r="S184" s="99" t="str">
        <f t="shared" si="77"/>
        <v>nebija plānots</v>
      </c>
      <c r="T184" s="102">
        <f t="shared" si="78"/>
        <v>0</v>
      </c>
      <c r="U184" s="102">
        <f t="shared" si="79"/>
        <v>0</v>
      </c>
      <c r="V184" s="99" t="str">
        <f t="shared" si="80"/>
        <v>nebija plānots</v>
      </c>
      <c r="W184" s="102">
        <f t="shared" si="81"/>
        <v>0</v>
      </c>
      <c r="X184" s="99" t="str">
        <f t="shared" si="82"/>
        <v>nebija plānots</v>
      </c>
      <c r="Y184" s="84">
        <v>0</v>
      </c>
      <c r="Z184" s="84">
        <v>0</v>
      </c>
      <c r="AA184" s="99" t="str">
        <f t="shared" si="83"/>
        <v>nebija plānots</v>
      </c>
      <c r="AB184" s="100">
        <f t="shared" si="84"/>
        <v>0</v>
      </c>
      <c r="AC184" s="99" t="str">
        <f t="shared" si="85"/>
        <v>nebija plānots</v>
      </c>
      <c r="AD184" s="102">
        <f t="shared" si="86"/>
        <v>0</v>
      </c>
      <c r="AE184" s="102">
        <f t="shared" si="87"/>
        <v>0</v>
      </c>
      <c r="AF184" s="99" t="str">
        <f t="shared" si="88"/>
        <v>nebija plānots</v>
      </c>
      <c r="AG184" s="102">
        <f t="shared" si="89"/>
        <v>0</v>
      </c>
      <c r="AH184" s="99" t="str">
        <f t="shared" si="90"/>
        <v>nebija plānots</v>
      </c>
      <c r="AI184" s="84">
        <v>0</v>
      </c>
      <c r="AJ184" s="84">
        <v>0</v>
      </c>
      <c r="AK184" s="84">
        <v>0</v>
      </c>
      <c r="AL184" s="84">
        <v>0</v>
      </c>
      <c r="AM184" s="84">
        <v>0</v>
      </c>
      <c r="AN184" s="84">
        <v>0</v>
      </c>
      <c r="AO184" s="84">
        <v>0</v>
      </c>
      <c r="AP184" s="84">
        <v>0</v>
      </c>
      <c r="AQ184" s="84">
        <v>0</v>
      </c>
      <c r="AR184" s="70">
        <f t="shared" si="91"/>
        <v>0</v>
      </c>
    </row>
    <row r="185" spans="1:44" ht="136.5" x14ac:dyDescent="0.25">
      <c r="A185" s="18" t="str">
        <f t="shared" si="92"/>
        <v>4.2.3.2.2</v>
      </c>
      <c r="B185" s="63">
        <v>4</v>
      </c>
      <c r="C185" s="74" t="s">
        <v>253</v>
      </c>
      <c r="D185" s="65" t="s">
        <v>254</v>
      </c>
      <c r="E185" s="74" t="s">
        <v>299</v>
      </c>
      <c r="F185" s="65" t="s">
        <v>300</v>
      </c>
      <c r="G185" s="66" t="s">
        <v>303</v>
      </c>
      <c r="H185" s="65" t="s">
        <v>304</v>
      </c>
      <c r="I185" s="66">
        <v>2</v>
      </c>
      <c r="J185" s="68" t="s">
        <v>28</v>
      </c>
      <c r="K185" s="63" t="s">
        <v>14</v>
      </c>
      <c r="L185" s="84">
        <v>0</v>
      </c>
      <c r="M185" s="84">
        <v>0</v>
      </c>
      <c r="N185" s="84">
        <v>0</v>
      </c>
      <c r="O185" s="84">
        <v>0</v>
      </c>
      <c r="P185" s="84">
        <v>0</v>
      </c>
      <c r="Q185" s="99" t="str">
        <f t="shared" si="75"/>
        <v>nebija plānots</v>
      </c>
      <c r="R185" s="100">
        <f t="shared" si="76"/>
        <v>0</v>
      </c>
      <c r="S185" s="99" t="str">
        <f t="shared" si="77"/>
        <v>nebija plānots</v>
      </c>
      <c r="T185" s="102">
        <f t="shared" si="78"/>
        <v>0</v>
      </c>
      <c r="U185" s="102">
        <f t="shared" si="79"/>
        <v>0</v>
      </c>
      <c r="V185" s="99" t="str">
        <f t="shared" si="80"/>
        <v>nebija plānots</v>
      </c>
      <c r="W185" s="102">
        <f t="shared" si="81"/>
        <v>0</v>
      </c>
      <c r="X185" s="99" t="str">
        <f t="shared" si="82"/>
        <v>nebija plānots</v>
      </c>
      <c r="Y185" s="84">
        <v>0</v>
      </c>
      <c r="Z185" s="84">
        <v>0</v>
      </c>
      <c r="AA185" s="99" t="str">
        <f t="shared" si="83"/>
        <v>nebija plānots</v>
      </c>
      <c r="AB185" s="100">
        <f t="shared" si="84"/>
        <v>0</v>
      </c>
      <c r="AC185" s="99" t="str">
        <f t="shared" si="85"/>
        <v>nebija plānots</v>
      </c>
      <c r="AD185" s="102">
        <f t="shared" si="86"/>
        <v>0</v>
      </c>
      <c r="AE185" s="102">
        <f t="shared" si="87"/>
        <v>0</v>
      </c>
      <c r="AF185" s="99" t="str">
        <f t="shared" si="88"/>
        <v>nebija plānots</v>
      </c>
      <c r="AG185" s="102">
        <f t="shared" si="89"/>
        <v>0</v>
      </c>
      <c r="AH185" s="99" t="str">
        <f t="shared" si="90"/>
        <v>nebija plānots</v>
      </c>
      <c r="AI185" s="84">
        <v>0</v>
      </c>
      <c r="AJ185" s="84">
        <v>0</v>
      </c>
      <c r="AK185" s="84">
        <v>0</v>
      </c>
      <c r="AL185" s="84">
        <v>0</v>
      </c>
      <c r="AM185" s="84">
        <v>0</v>
      </c>
      <c r="AN185" s="84">
        <v>0</v>
      </c>
      <c r="AO185" s="84">
        <v>0</v>
      </c>
      <c r="AP185" s="84">
        <v>0</v>
      </c>
      <c r="AQ185" s="84">
        <v>0</v>
      </c>
      <c r="AR185" s="70">
        <f t="shared" si="91"/>
        <v>0</v>
      </c>
    </row>
    <row r="186" spans="1:44" ht="136.5" x14ac:dyDescent="0.25">
      <c r="A186" s="18" t="str">
        <f t="shared" si="92"/>
        <v>4.2.3.3._</v>
      </c>
      <c r="B186" s="63">
        <v>4</v>
      </c>
      <c r="C186" s="74" t="s">
        <v>253</v>
      </c>
      <c r="D186" s="65" t="s">
        <v>254</v>
      </c>
      <c r="E186" s="74" t="s">
        <v>299</v>
      </c>
      <c r="F186" s="65" t="s">
        <v>300</v>
      </c>
      <c r="G186" s="66" t="s">
        <v>305</v>
      </c>
      <c r="H186" s="65" t="s">
        <v>306</v>
      </c>
      <c r="I186" s="66" t="s">
        <v>27</v>
      </c>
      <c r="J186" s="73" t="s">
        <v>307</v>
      </c>
      <c r="K186" s="63" t="s">
        <v>14</v>
      </c>
      <c r="L186" s="84">
        <v>0</v>
      </c>
      <c r="M186" s="84">
        <v>0</v>
      </c>
      <c r="N186" s="84">
        <v>0</v>
      </c>
      <c r="O186" s="84">
        <v>0</v>
      </c>
      <c r="P186" s="84">
        <v>0</v>
      </c>
      <c r="Q186" s="99" t="str">
        <f t="shared" si="75"/>
        <v>nebija plānots</v>
      </c>
      <c r="R186" s="100">
        <f t="shared" si="76"/>
        <v>0</v>
      </c>
      <c r="S186" s="99" t="str">
        <f t="shared" si="77"/>
        <v>nebija plānots</v>
      </c>
      <c r="T186" s="102">
        <f t="shared" si="78"/>
        <v>0</v>
      </c>
      <c r="U186" s="102">
        <f t="shared" si="79"/>
        <v>0</v>
      </c>
      <c r="V186" s="99" t="str">
        <f t="shared" si="80"/>
        <v>nebija plānots</v>
      </c>
      <c r="W186" s="102">
        <f t="shared" si="81"/>
        <v>0</v>
      </c>
      <c r="X186" s="99" t="str">
        <f t="shared" si="82"/>
        <v>nebija plānots</v>
      </c>
      <c r="Y186" s="84">
        <v>0</v>
      </c>
      <c r="Z186" s="84">
        <v>0</v>
      </c>
      <c r="AA186" s="99" t="str">
        <f t="shared" si="83"/>
        <v>nebija plānots</v>
      </c>
      <c r="AB186" s="100">
        <f t="shared" si="84"/>
        <v>0</v>
      </c>
      <c r="AC186" s="99" t="str">
        <f t="shared" si="85"/>
        <v>nebija plānots</v>
      </c>
      <c r="AD186" s="102">
        <f t="shared" si="86"/>
        <v>0</v>
      </c>
      <c r="AE186" s="102">
        <f t="shared" si="87"/>
        <v>0</v>
      </c>
      <c r="AF186" s="99" t="str">
        <f t="shared" si="88"/>
        <v>nebija plānots</v>
      </c>
      <c r="AG186" s="102">
        <f t="shared" si="89"/>
        <v>0</v>
      </c>
      <c r="AH186" s="99" t="str">
        <f t="shared" si="90"/>
        <v>nebija plānots</v>
      </c>
      <c r="AI186" s="84">
        <v>0</v>
      </c>
      <c r="AJ186" s="84">
        <v>0</v>
      </c>
      <c r="AK186" s="84">
        <v>0</v>
      </c>
      <c r="AL186" s="84">
        <v>0</v>
      </c>
      <c r="AM186" s="84">
        <v>0</v>
      </c>
      <c r="AN186" s="84">
        <v>0</v>
      </c>
      <c r="AO186" s="84">
        <v>0</v>
      </c>
      <c r="AP186" s="84">
        <v>0</v>
      </c>
      <c r="AQ186" s="84">
        <v>16311.210000000001</v>
      </c>
      <c r="AR186" s="70">
        <f t="shared" si="91"/>
        <v>16311.210000000001</v>
      </c>
    </row>
    <row r="187" spans="1:44" ht="136.5" x14ac:dyDescent="0.25">
      <c r="A187" s="18" t="str">
        <f t="shared" si="92"/>
        <v>4.2.3.4.1</v>
      </c>
      <c r="B187" s="63">
        <v>4</v>
      </c>
      <c r="C187" s="74" t="s">
        <v>253</v>
      </c>
      <c r="D187" s="65" t="s">
        <v>254</v>
      </c>
      <c r="E187" s="74" t="s">
        <v>299</v>
      </c>
      <c r="F187" s="65" t="s">
        <v>308</v>
      </c>
      <c r="G187" s="66" t="s">
        <v>309</v>
      </c>
      <c r="H187" s="65" t="s">
        <v>310</v>
      </c>
      <c r="I187" s="66">
        <v>1</v>
      </c>
      <c r="J187" s="68" t="s">
        <v>28</v>
      </c>
      <c r="K187" s="63" t="s">
        <v>14</v>
      </c>
      <c r="L187" s="84">
        <v>0</v>
      </c>
      <c r="M187" s="84">
        <v>316811.34999999998</v>
      </c>
      <c r="N187" s="84">
        <v>0</v>
      </c>
      <c r="O187" s="84">
        <v>63325</v>
      </c>
      <c r="P187" s="84">
        <v>63324.55</v>
      </c>
      <c r="Q187" s="99">
        <f t="shared" si="75"/>
        <v>0.99999289380181611</v>
      </c>
      <c r="R187" s="100">
        <f t="shared" si="76"/>
        <v>-0.44999999999708962</v>
      </c>
      <c r="S187" s="99">
        <f t="shared" si="77"/>
        <v>-7.1061981839256161E-6</v>
      </c>
      <c r="T187" s="102">
        <f t="shared" si="78"/>
        <v>63325</v>
      </c>
      <c r="U187" s="102">
        <f t="shared" si="79"/>
        <v>63324.55</v>
      </c>
      <c r="V187" s="99">
        <f t="shared" si="80"/>
        <v>0.99999289380181611</v>
      </c>
      <c r="W187" s="102">
        <f t="shared" si="81"/>
        <v>-0.44999999999708962</v>
      </c>
      <c r="X187" s="99">
        <f t="shared" si="82"/>
        <v>-7.1061981839256161E-6</v>
      </c>
      <c r="Y187" s="84">
        <v>0</v>
      </c>
      <c r="Z187" s="84">
        <v>0</v>
      </c>
      <c r="AA187" s="99" t="str">
        <f t="shared" si="83"/>
        <v>nebija plānots</v>
      </c>
      <c r="AB187" s="100">
        <f t="shared" si="84"/>
        <v>0</v>
      </c>
      <c r="AC187" s="99" t="str">
        <f t="shared" si="85"/>
        <v>nebija plānots</v>
      </c>
      <c r="AD187" s="102">
        <f t="shared" si="86"/>
        <v>63325</v>
      </c>
      <c r="AE187" s="102">
        <f t="shared" si="87"/>
        <v>63324.55</v>
      </c>
      <c r="AF187" s="99">
        <f t="shared" si="88"/>
        <v>0.99999289380181611</v>
      </c>
      <c r="AG187" s="102">
        <f t="shared" si="89"/>
        <v>-0.44999999999708962</v>
      </c>
      <c r="AH187" s="99">
        <f t="shared" si="90"/>
        <v>-7.1061981839256161E-6</v>
      </c>
      <c r="AI187" s="84">
        <v>0</v>
      </c>
      <c r="AJ187" s="84">
        <v>0</v>
      </c>
      <c r="AK187" s="84">
        <v>143757</v>
      </c>
      <c r="AL187" s="84">
        <v>0</v>
      </c>
      <c r="AM187" s="84">
        <v>0</v>
      </c>
      <c r="AN187" s="84">
        <v>191250</v>
      </c>
      <c r="AO187" s="84">
        <v>108375</v>
      </c>
      <c r="AP187" s="84">
        <v>0</v>
      </c>
      <c r="AQ187" s="84">
        <v>0</v>
      </c>
      <c r="AR187" s="70">
        <f t="shared" si="91"/>
        <v>506707</v>
      </c>
    </row>
    <row r="188" spans="1:44" ht="115.5" x14ac:dyDescent="0.25">
      <c r="A188" s="18" t="str">
        <f t="shared" si="92"/>
        <v>4.2.4.1.1</v>
      </c>
      <c r="B188" s="63">
        <v>4</v>
      </c>
      <c r="C188" s="74" t="s">
        <v>253</v>
      </c>
      <c r="D188" s="65" t="s">
        <v>254</v>
      </c>
      <c r="E188" s="74" t="s">
        <v>311</v>
      </c>
      <c r="F188" s="65" t="s">
        <v>312</v>
      </c>
      <c r="G188" s="66" t="s">
        <v>313</v>
      </c>
      <c r="H188" s="65" t="s">
        <v>314</v>
      </c>
      <c r="I188" s="66">
        <v>1</v>
      </c>
      <c r="J188" s="81" t="s">
        <v>51</v>
      </c>
      <c r="K188" s="63" t="s">
        <v>14</v>
      </c>
      <c r="L188" s="84">
        <v>0</v>
      </c>
      <c r="M188" s="84">
        <v>0</v>
      </c>
      <c r="N188" s="84">
        <v>0</v>
      </c>
      <c r="O188" s="84">
        <v>0</v>
      </c>
      <c r="P188" s="84">
        <v>0</v>
      </c>
      <c r="Q188" s="99" t="str">
        <f t="shared" si="75"/>
        <v>nebija plānots</v>
      </c>
      <c r="R188" s="100">
        <f t="shared" si="76"/>
        <v>0</v>
      </c>
      <c r="S188" s="99" t="str">
        <f t="shared" si="77"/>
        <v>nebija plānots</v>
      </c>
      <c r="T188" s="102">
        <f t="shared" si="78"/>
        <v>0</v>
      </c>
      <c r="U188" s="102">
        <f t="shared" si="79"/>
        <v>0</v>
      </c>
      <c r="V188" s="99" t="str">
        <f t="shared" si="80"/>
        <v>nebija plānots</v>
      </c>
      <c r="W188" s="102">
        <f t="shared" si="81"/>
        <v>0</v>
      </c>
      <c r="X188" s="99" t="str">
        <f t="shared" si="82"/>
        <v>nebija plānots</v>
      </c>
      <c r="Y188" s="84">
        <v>0</v>
      </c>
      <c r="Z188" s="84">
        <v>256693.8</v>
      </c>
      <c r="AA188" s="99" t="str">
        <f t="shared" si="83"/>
        <v>nebija plānots</v>
      </c>
      <c r="AB188" s="100">
        <f t="shared" si="84"/>
        <v>256693.8</v>
      </c>
      <c r="AC188" s="99" t="str">
        <f t="shared" si="85"/>
        <v>nebija plānots</v>
      </c>
      <c r="AD188" s="102">
        <f t="shared" si="86"/>
        <v>0</v>
      </c>
      <c r="AE188" s="102">
        <f t="shared" si="87"/>
        <v>256693.8</v>
      </c>
      <c r="AF188" s="99" t="str">
        <f t="shared" si="88"/>
        <v>nebija plānots</v>
      </c>
      <c r="AG188" s="102">
        <f t="shared" si="89"/>
        <v>256693.8</v>
      </c>
      <c r="AH188" s="99" t="str">
        <f t="shared" si="90"/>
        <v>nebija plānots</v>
      </c>
      <c r="AI188" s="84">
        <v>0</v>
      </c>
      <c r="AJ188" s="84">
        <v>0</v>
      </c>
      <c r="AK188" s="84">
        <v>500000</v>
      </c>
      <c r="AL188" s="84">
        <v>0</v>
      </c>
      <c r="AM188" s="84">
        <v>0</v>
      </c>
      <c r="AN188" s="84">
        <v>0</v>
      </c>
      <c r="AO188" s="84">
        <v>0</v>
      </c>
      <c r="AP188" s="84">
        <v>800000</v>
      </c>
      <c r="AQ188" s="84">
        <v>0</v>
      </c>
      <c r="AR188" s="70">
        <f t="shared" si="91"/>
        <v>1300000</v>
      </c>
    </row>
    <row r="189" spans="1:44" ht="115.5" x14ac:dyDescent="0.25">
      <c r="A189" s="18" t="str">
        <f t="shared" si="92"/>
        <v>4.2.4.1.2</v>
      </c>
      <c r="B189" s="63">
        <v>4</v>
      </c>
      <c r="C189" s="74" t="s">
        <v>253</v>
      </c>
      <c r="D189" s="65" t="s">
        <v>254</v>
      </c>
      <c r="E189" s="74" t="s">
        <v>311</v>
      </c>
      <c r="F189" s="65" t="s">
        <v>312</v>
      </c>
      <c r="G189" s="66" t="s">
        <v>313</v>
      </c>
      <c r="H189" s="65" t="s">
        <v>314</v>
      </c>
      <c r="I189" s="66">
        <v>2</v>
      </c>
      <c r="J189" s="81" t="s">
        <v>28</v>
      </c>
      <c r="K189" s="63" t="s">
        <v>14</v>
      </c>
      <c r="L189" s="84">
        <v>0</v>
      </c>
      <c r="M189" s="84">
        <v>0</v>
      </c>
      <c r="N189" s="84">
        <v>0</v>
      </c>
      <c r="O189" s="84">
        <v>0</v>
      </c>
      <c r="P189" s="84">
        <v>0</v>
      </c>
      <c r="Q189" s="99" t="str">
        <f t="shared" si="75"/>
        <v>nebija plānots</v>
      </c>
      <c r="R189" s="100">
        <f t="shared" si="76"/>
        <v>0</v>
      </c>
      <c r="S189" s="99" t="str">
        <f t="shared" si="77"/>
        <v>nebija plānots</v>
      </c>
      <c r="T189" s="102">
        <f t="shared" si="78"/>
        <v>0</v>
      </c>
      <c r="U189" s="102">
        <f t="shared" si="79"/>
        <v>0</v>
      </c>
      <c r="V189" s="99" t="str">
        <f t="shared" si="80"/>
        <v>nebija plānots</v>
      </c>
      <c r="W189" s="102">
        <f t="shared" si="81"/>
        <v>0</v>
      </c>
      <c r="X189" s="99" t="str">
        <f t="shared" si="82"/>
        <v>nebija plānots</v>
      </c>
      <c r="Y189" s="84">
        <v>0</v>
      </c>
      <c r="Z189" s="84">
        <v>0</v>
      </c>
      <c r="AA189" s="99" t="str">
        <f t="shared" si="83"/>
        <v>nebija plānots</v>
      </c>
      <c r="AB189" s="100">
        <f t="shared" si="84"/>
        <v>0</v>
      </c>
      <c r="AC189" s="99" t="str">
        <f t="shared" si="85"/>
        <v>nebija plānots</v>
      </c>
      <c r="AD189" s="102">
        <f t="shared" si="86"/>
        <v>0</v>
      </c>
      <c r="AE189" s="102">
        <f t="shared" si="87"/>
        <v>0</v>
      </c>
      <c r="AF189" s="99" t="str">
        <f t="shared" si="88"/>
        <v>nebija plānots</v>
      </c>
      <c r="AG189" s="102">
        <f t="shared" si="89"/>
        <v>0</v>
      </c>
      <c r="AH189" s="99" t="str">
        <f t="shared" si="90"/>
        <v>nebija plānots</v>
      </c>
      <c r="AI189" s="84">
        <v>0</v>
      </c>
      <c r="AJ189" s="84">
        <v>0</v>
      </c>
      <c r="AK189" s="84">
        <v>0</v>
      </c>
      <c r="AL189" s="84">
        <v>0</v>
      </c>
      <c r="AM189" s="84">
        <v>0</v>
      </c>
      <c r="AN189" s="84">
        <v>0</v>
      </c>
      <c r="AO189" s="84">
        <v>0</v>
      </c>
      <c r="AP189" s="84">
        <v>0</v>
      </c>
      <c r="AQ189" s="84">
        <v>0</v>
      </c>
      <c r="AR189" s="70">
        <f t="shared" si="91"/>
        <v>0</v>
      </c>
    </row>
    <row r="190" spans="1:44" ht="115.5" x14ac:dyDescent="0.25">
      <c r="A190" s="18" t="str">
        <f t="shared" si="92"/>
        <v>4.2.4.2.1</v>
      </c>
      <c r="B190" s="63">
        <v>4</v>
      </c>
      <c r="C190" s="74" t="s">
        <v>253</v>
      </c>
      <c r="D190" s="65" t="s">
        <v>254</v>
      </c>
      <c r="E190" s="74" t="s">
        <v>311</v>
      </c>
      <c r="F190" s="65" t="s">
        <v>312</v>
      </c>
      <c r="G190" s="66" t="s">
        <v>315</v>
      </c>
      <c r="H190" s="65" t="s">
        <v>316</v>
      </c>
      <c r="I190" s="66">
        <v>1</v>
      </c>
      <c r="J190" s="81" t="s">
        <v>28</v>
      </c>
      <c r="K190" s="63" t="s">
        <v>14</v>
      </c>
      <c r="L190" s="84">
        <v>0</v>
      </c>
      <c r="M190" s="84">
        <v>2275.1</v>
      </c>
      <c r="N190" s="84">
        <v>0</v>
      </c>
      <c r="O190" s="84">
        <v>2263</v>
      </c>
      <c r="P190" s="84">
        <v>2262.91</v>
      </c>
      <c r="Q190" s="99">
        <f t="shared" si="75"/>
        <v>0.99996022978347321</v>
      </c>
      <c r="R190" s="100">
        <f t="shared" si="76"/>
        <v>-9.0000000000145519E-2</v>
      </c>
      <c r="S190" s="99">
        <f t="shared" si="77"/>
        <v>-3.9770216526798729E-5</v>
      </c>
      <c r="T190" s="102">
        <f t="shared" si="78"/>
        <v>2263</v>
      </c>
      <c r="U190" s="102">
        <f t="shared" si="79"/>
        <v>2262.91</v>
      </c>
      <c r="V190" s="99">
        <f t="shared" si="80"/>
        <v>0.99996022978347321</v>
      </c>
      <c r="W190" s="102">
        <f t="shared" si="81"/>
        <v>-9.0000000000145519E-2</v>
      </c>
      <c r="X190" s="99">
        <f t="shared" si="82"/>
        <v>-3.9770216526798729E-5</v>
      </c>
      <c r="Y190" s="84">
        <v>0</v>
      </c>
      <c r="Z190" s="84">
        <v>0</v>
      </c>
      <c r="AA190" s="99" t="str">
        <f t="shared" si="83"/>
        <v>nebija plānots</v>
      </c>
      <c r="AB190" s="100">
        <f t="shared" si="84"/>
        <v>0</v>
      </c>
      <c r="AC190" s="99" t="str">
        <f t="shared" si="85"/>
        <v>nebija plānots</v>
      </c>
      <c r="AD190" s="102">
        <f t="shared" si="86"/>
        <v>2263</v>
      </c>
      <c r="AE190" s="102">
        <f t="shared" si="87"/>
        <v>2262.91</v>
      </c>
      <c r="AF190" s="99">
        <f t="shared" si="88"/>
        <v>0.99996022978347321</v>
      </c>
      <c r="AG190" s="102">
        <f t="shared" si="89"/>
        <v>-9.0000000000145519E-2</v>
      </c>
      <c r="AH190" s="99">
        <f t="shared" si="90"/>
        <v>-3.9770216526798729E-5</v>
      </c>
      <c r="AI190" s="84">
        <v>0</v>
      </c>
      <c r="AJ190" s="84">
        <v>0</v>
      </c>
      <c r="AK190" s="84">
        <v>0</v>
      </c>
      <c r="AL190" s="84">
        <v>354801</v>
      </c>
      <c r="AM190" s="84">
        <v>0</v>
      </c>
      <c r="AN190" s="84">
        <v>0</v>
      </c>
      <c r="AO190" s="84">
        <v>0</v>
      </c>
      <c r="AP190" s="84">
        <v>1458779</v>
      </c>
      <c r="AQ190" s="84">
        <v>0</v>
      </c>
      <c r="AR190" s="70">
        <f t="shared" si="91"/>
        <v>1815843</v>
      </c>
    </row>
    <row r="191" spans="1:44" ht="115.5" x14ac:dyDescent="0.25">
      <c r="A191" s="18" t="str">
        <f t="shared" si="92"/>
        <v>4.2.4.3._</v>
      </c>
      <c r="B191" s="63">
        <v>4</v>
      </c>
      <c r="C191" s="74" t="s">
        <v>253</v>
      </c>
      <c r="D191" s="65" t="s">
        <v>254</v>
      </c>
      <c r="E191" s="74" t="s">
        <v>311</v>
      </c>
      <c r="F191" s="65" t="s">
        <v>312</v>
      </c>
      <c r="G191" s="77" t="s">
        <v>317</v>
      </c>
      <c r="H191" s="65" t="s">
        <v>318</v>
      </c>
      <c r="I191" s="66" t="s">
        <v>27</v>
      </c>
      <c r="J191" s="72" t="s">
        <v>81</v>
      </c>
      <c r="K191" s="63" t="s">
        <v>14</v>
      </c>
      <c r="L191" s="84">
        <v>0</v>
      </c>
      <c r="M191" s="84">
        <v>0</v>
      </c>
      <c r="N191" s="84">
        <v>0</v>
      </c>
      <c r="O191" s="84">
        <v>0</v>
      </c>
      <c r="P191" s="84">
        <v>0</v>
      </c>
      <c r="Q191" s="99" t="str">
        <f t="shared" si="75"/>
        <v>nebija plānots</v>
      </c>
      <c r="R191" s="100">
        <f t="shared" si="76"/>
        <v>0</v>
      </c>
      <c r="S191" s="99" t="str">
        <f t="shared" si="77"/>
        <v>nebija plānots</v>
      </c>
      <c r="T191" s="102">
        <f t="shared" si="78"/>
        <v>0</v>
      </c>
      <c r="U191" s="102">
        <f t="shared" si="79"/>
        <v>0</v>
      </c>
      <c r="V191" s="99" t="str">
        <f t="shared" si="80"/>
        <v>nebija plānots</v>
      </c>
      <c r="W191" s="102">
        <f t="shared" si="81"/>
        <v>0</v>
      </c>
      <c r="X191" s="99" t="str">
        <f t="shared" si="82"/>
        <v>nebija plānots</v>
      </c>
      <c r="Y191" s="84">
        <v>0</v>
      </c>
      <c r="Z191" s="84">
        <v>0</v>
      </c>
      <c r="AA191" s="99" t="str">
        <f t="shared" si="83"/>
        <v>nebija plānots</v>
      </c>
      <c r="AB191" s="100">
        <f t="shared" si="84"/>
        <v>0</v>
      </c>
      <c r="AC191" s="99" t="str">
        <f t="shared" si="85"/>
        <v>nebija plānots</v>
      </c>
      <c r="AD191" s="102">
        <f t="shared" si="86"/>
        <v>0</v>
      </c>
      <c r="AE191" s="102">
        <f t="shared" si="87"/>
        <v>0</v>
      </c>
      <c r="AF191" s="99" t="str">
        <f t="shared" si="88"/>
        <v>nebija plānots</v>
      </c>
      <c r="AG191" s="102">
        <f t="shared" si="89"/>
        <v>0</v>
      </c>
      <c r="AH191" s="99" t="str">
        <f t="shared" si="90"/>
        <v>nebija plānots</v>
      </c>
      <c r="AI191" s="84">
        <v>0</v>
      </c>
      <c r="AJ191" s="84">
        <v>0</v>
      </c>
      <c r="AK191" s="84">
        <v>0</v>
      </c>
      <c r="AL191" s="84">
        <v>0</v>
      </c>
      <c r="AM191" s="84">
        <v>0</v>
      </c>
      <c r="AN191" s="84">
        <v>0</v>
      </c>
      <c r="AO191" s="84">
        <v>0</v>
      </c>
      <c r="AP191" s="84">
        <v>0</v>
      </c>
      <c r="AQ191" s="84">
        <v>0</v>
      </c>
      <c r="AR191" s="70">
        <f t="shared" si="91"/>
        <v>0</v>
      </c>
    </row>
    <row r="192" spans="1:44" ht="94.5" x14ac:dyDescent="0.25">
      <c r="A192" s="18" t="str">
        <f t="shared" si="92"/>
        <v>4.3.1.2._</v>
      </c>
      <c r="B192" s="63">
        <v>4</v>
      </c>
      <c r="C192" s="74" t="s">
        <v>319</v>
      </c>
      <c r="D192" s="65" t="s">
        <v>320</v>
      </c>
      <c r="E192" s="74" t="s">
        <v>321</v>
      </c>
      <c r="F192" s="65" t="s">
        <v>322</v>
      </c>
      <c r="G192" s="66" t="s">
        <v>326</v>
      </c>
      <c r="H192" s="65" t="s">
        <v>327</v>
      </c>
      <c r="I192" s="66" t="s">
        <v>27</v>
      </c>
      <c r="J192" s="68" t="s">
        <v>325</v>
      </c>
      <c r="K192" s="63" t="s">
        <v>16</v>
      </c>
      <c r="L192" s="84">
        <v>0</v>
      </c>
      <c r="M192" s="84">
        <v>57799.21</v>
      </c>
      <c r="N192" s="84">
        <v>0</v>
      </c>
      <c r="O192" s="84">
        <v>0</v>
      </c>
      <c r="P192" s="84">
        <v>0</v>
      </c>
      <c r="Q192" s="99" t="str">
        <f t="shared" si="75"/>
        <v>nebija plānots</v>
      </c>
      <c r="R192" s="100">
        <f t="shared" si="76"/>
        <v>0</v>
      </c>
      <c r="S192" s="99" t="str">
        <f t="shared" si="77"/>
        <v>nebija plānots</v>
      </c>
      <c r="T192" s="102">
        <f t="shared" si="78"/>
        <v>0</v>
      </c>
      <c r="U192" s="102">
        <f t="shared" si="79"/>
        <v>0</v>
      </c>
      <c r="V192" s="99" t="str">
        <f t="shared" si="80"/>
        <v>nebija plānots</v>
      </c>
      <c r="W192" s="102">
        <f t="shared" si="81"/>
        <v>0</v>
      </c>
      <c r="X192" s="99" t="str">
        <f t="shared" si="82"/>
        <v>nebija plānots</v>
      </c>
      <c r="Y192" s="84">
        <v>0</v>
      </c>
      <c r="Z192" s="84">
        <v>0</v>
      </c>
      <c r="AA192" s="99" t="str">
        <f t="shared" si="83"/>
        <v>nebija plānots</v>
      </c>
      <c r="AB192" s="100">
        <f t="shared" si="84"/>
        <v>0</v>
      </c>
      <c r="AC192" s="99" t="str">
        <f t="shared" si="85"/>
        <v>nebija plānots</v>
      </c>
      <c r="AD192" s="102">
        <f t="shared" si="86"/>
        <v>0</v>
      </c>
      <c r="AE192" s="102">
        <f t="shared" si="87"/>
        <v>0</v>
      </c>
      <c r="AF192" s="99" t="str">
        <f t="shared" si="88"/>
        <v>nebija plānots</v>
      </c>
      <c r="AG192" s="102">
        <f t="shared" si="89"/>
        <v>0</v>
      </c>
      <c r="AH192" s="99" t="str">
        <f t="shared" si="90"/>
        <v>nebija plānots</v>
      </c>
      <c r="AI192" s="84">
        <v>0</v>
      </c>
      <c r="AJ192" s="84">
        <v>64388</v>
      </c>
      <c r="AK192" s="84">
        <v>0</v>
      </c>
      <c r="AL192" s="84">
        <v>0</v>
      </c>
      <c r="AM192" s="84">
        <v>0</v>
      </c>
      <c r="AN192" s="84">
        <v>0</v>
      </c>
      <c r="AO192" s="84">
        <v>0</v>
      </c>
      <c r="AP192" s="84">
        <v>111563</v>
      </c>
      <c r="AQ192" s="84">
        <v>0</v>
      </c>
      <c r="AR192" s="70">
        <f t="shared" si="91"/>
        <v>175951</v>
      </c>
    </row>
    <row r="193" spans="1:44" ht="94.5" x14ac:dyDescent="0.25">
      <c r="A193" s="18" t="str">
        <f t="shared" si="92"/>
        <v>4.3.1.3.1</v>
      </c>
      <c r="B193" s="63">
        <v>4</v>
      </c>
      <c r="C193" s="74" t="s">
        <v>319</v>
      </c>
      <c r="D193" s="65" t="s">
        <v>320</v>
      </c>
      <c r="E193" s="74" t="s">
        <v>321</v>
      </c>
      <c r="F193" s="65" t="s">
        <v>322</v>
      </c>
      <c r="G193" s="66" t="s">
        <v>328</v>
      </c>
      <c r="H193" s="65" t="s">
        <v>329</v>
      </c>
      <c r="I193" s="63">
        <v>1</v>
      </c>
      <c r="J193" s="68" t="s">
        <v>51</v>
      </c>
      <c r="K193" s="63" t="s">
        <v>16</v>
      </c>
      <c r="L193" s="84">
        <v>0</v>
      </c>
      <c r="M193" s="84">
        <v>623543.92000000004</v>
      </c>
      <c r="N193" s="84">
        <v>628399.5</v>
      </c>
      <c r="O193" s="84">
        <v>764720</v>
      </c>
      <c r="P193" s="84">
        <v>764719.75</v>
      </c>
      <c r="Q193" s="99">
        <f t="shared" si="75"/>
        <v>0.99999967308295845</v>
      </c>
      <c r="R193" s="100">
        <f t="shared" si="76"/>
        <v>-0.25</v>
      </c>
      <c r="S193" s="99">
        <f t="shared" si="77"/>
        <v>-3.2691704153154095E-7</v>
      </c>
      <c r="T193" s="102">
        <f t="shared" si="78"/>
        <v>1393119.5</v>
      </c>
      <c r="U193" s="102">
        <f t="shared" si="79"/>
        <v>1393119.25</v>
      </c>
      <c r="V193" s="99">
        <f t="shared" si="80"/>
        <v>0.99999982054662218</v>
      </c>
      <c r="W193" s="102">
        <f t="shared" si="81"/>
        <v>-0.25</v>
      </c>
      <c r="X193" s="99">
        <f t="shared" si="82"/>
        <v>-1.7945337783298562E-7</v>
      </c>
      <c r="Y193" s="84">
        <v>115182</v>
      </c>
      <c r="Z193" s="84">
        <v>188825.1</v>
      </c>
      <c r="AA193" s="99">
        <f t="shared" si="83"/>
        <v>1.6393629212897849</v>
      </c>
      <c r="AB193" s="100">
        <f t="shared" si="84"/>
        <v>73643.100000000006</v>
      </c>
      <c r="AC193" s="99">
        <f t="shared" si="85"/>
        <v>0.63936292128978489</v>
      </c>
      <c r="AD193" s="102">
        <f t="shared" si="86"/>
        <v>1508301.5</v>
      </c>
      <c r="AE193" s="102">
        <f t="shared" si="87"/>
        <v>1581944.35</v>
      </c>
      <c r="AF193" s="99">
        <f t="shared" si="88"/>
        <v>1.0488250194009621</v>
      </c>
      <c r="AG193" s="102">
        <f t="shared" si="89"/>
        <v>73642.850000000093</v>
      </c>
      <c r="AH193" s="99">
        <f t="shared" si="90"/>
        <v>4.8825019400962004E-2</v>
      </c>
      <c r="AI193" s="84">
        <v>210536</v>
      </c>
      <c r="AJ193" s="84">
        <v>456555</v>
      </c>
      <c r="AK193" s="84">
        <v>630212</v>
      </c>
      <c r="AL193" s="84">
        <v>239130</v>
      </c>
      <c r="AM193" s="84">
        <v>222512</v>
      </c>
      <c r="AN193" s="84">
        <v>886984</v>
      </c>
      <c r="AO193" s="84">
        <v>605428</v>
      </c>
      <c r="AP193" s="84">
        <v>157692</v>
      </c>
      <c r="AQ193" s="84">
        <v>133836</v>
      </c>
      <c r="AR193" s="70">
        <f t="shared" si="91"/>
        <v>5051186.5</v>
      </c>
    </row>
    <row r="194" spans="1:44" ht="94.5" x14ac:dyDescent="0.25">
      <c r="A194" s="18" t="str">
        <f t="shared" si="92"/>
        <v>4.3.1.3.2</v>
      </c>
      <c r="B194" s="63">
        <v>4</v>
      </c>
      <c r="C194" s="74" t="s">
        <v>319</v>
      </c>
      <c r="D194" s="65" t="s">
        <v>320</v>
      </c>
      <c r="E194" s="74" t="s">
        <v>321</v>
      </c>
      <c r="F194" s="65" t="s">
        <v>322</v>
      </c>
      <c r="G194" s="66" t="s">
        <v>328</v>
      </c>
      <c r="H194" s="65" t="s">
        <v>329</v>
      </c>
      <c r="I194" s="63">
        <v>2</v>
      </c>
      <c r="J194" s="68" t="s">
        <v>51</v>
      </c>
      <c r="K194" s="63" t="s">
        <v>16</v>
      </c>
      <c r="L194" s="84">
        <v>0</v>
      </c>
      <c r="M194" s="84">
        <v>0</v>
      </c>
      <c r="N194" s="84">
        <v>0</v>
      </c>
      <c r="O194" s="84">
        <v>0</v>
      </c>
      <c r="P194" s="84">
        <v>0</v>
      </c>
      <c r="Q194" s="99" t="str">
        <f t="shared" si="75"/>
        <v>nebija plānots</v>
      </c>
      <c r="R194" s="100">
        <f t="shared" si="76"/>
        <v>0</v>
      </c>
      <c r="S194" s="99" t="str">
        <f t="shared" si="77"/>
        <v>nebija plānots</v>
      </c>
      <c r="T194" s="102">
        <f t="shared" si="78"/>
        <v>0</v>
      </c>
      <c r="U194" s="102">
        <f t="shared" si="79"/>
        <v>0</v>
      </c>
      <c r="V194" s="99" t="str">
        <f t="shared" si="80"/>
        <v>nebija plānots</v>
      </c>
      <c r="W194" s="102">
        <f t="shared" si="81"/>
        <v>0</v>
      </c>
      <c r="X194" s="99" t="str">
        <f t="shared" si="82"/>
        <v>nebija plānots</v>
      </c>
      <c r="Y194" s="84">
        <v>0</v>
      </c>
      <c r="Z194" s="84">
        <v>0</v>
      </c>
      <c r="AA194" s="99" t="str">
        <f t="shared" si="83"/>
        <v>nebija plānots</v>
      </c>
      <c r="AB194" s="100">
        <f t="shared" si="84"/>
        <v>0</v>
      </c>
      <c r="AC194" s="99" t="str">
        <f t="shared" si="85"/>
        <v>nebija plānots</v>
      </c>
      <c r="AD194" s="102">
        <f t="shared" si="86"/>
        <v>0</v>
      </c>
      <c r="AE194" s="102">
        <f t="shared" si="87"/>
        <v>0</v>
      </c>
      <c r="AF194" s="99" t="str">
        <f t="shared" si="88"/>
        <v>nebija plānots</v>
      </c>
      <c r="AG194" s="102">
        <f t="shared" si="89"/>
        <v>0</v>
      </c>
      <c r="AH194" s="99" t="str">
        <f t="shared" si="90"/>
        <v>nebija plānots</v>
      </c>
      <c r="AI194" s="84">
        <v>0</v>
      </c>
      <c r="AJ194" s="84">
        <v>0</v>
      </c>
      <c r="AK194" s="84">
        <v>0</v>
      </c>
      <c r="AL194" s="84">
        <v>0</v>
      </c>
      <c r="AM194" s="84">
        <v>0</v>
      </c>
      <c r="AN194" s="84">
        <v>0</v>
      </c>
      <c r="AO194" s="84">
        <v>0</v>
      </c>
      <c r="AP194" s="84">
        <v>0</v>
      </c>
      <c r="AQ194" s="84">
        <v>0</v>
      </c>
      <c r="AR194" s="70">
        <f t="shared" si="91"/>
        <v>0</v>
      </c>
    </row>
    <row r="195" spans="1:44" ht="94.5" x14ac:dyDescent="0.25">
      <c r="A195" s="18" t="str">
        <f t="shared" si="92"/>
        <v>4.3.1.4._</v>
      </c>
      <c r="B195" s="63">
        <v>4</v>
      </c>
      <c r="C195" s="74" t="s">
        <v>319</v>
      </c>
      <c r="D195" s="65" t="s">
        <v>320</v>
      </c>
      <c r="E195" s="74" t="s">
        <v>321</v>
      </c>
      <c r="F195" s="65" t="s">
        <v>322</v>
      </c>
      <c r="G195" s="66" t="s">
        <v>330</v>
      </c>
      <c r="H195" s="65" t="s">
        <v>331</v>
      </c>
      <c r="I195" s="63" t="s">
        <v>27</v>
      </c>
      <c r="J195" s="68" t="s">
        <v>51</v>
      </c>
      <c r="K195" s="63" t="s">
        <v>16</v>
      </c>
      <c r="L195" s="84">
        <v>0</v>
      </c>
      <c r="M195" s="84">
        <v>0</v>
      </c>
      <c r="N195" s="84">
        <v>0</v>
      </c>
      <c r="O195" s="84">
        <v>0</v>
      </c>
      <c r="P195" s="84">
        <v>0</v>
      </c>
      <c r="Q195" s="99" t="str">
        <f t="shared" si="75"/>
        <v>nebija plānots</v>
      </c>
      <c r="R195" s="100">
        <f t="shared" si="76"/>
        <v>0</v>
      </c>
      <c r="S195" s="99" t="str">
        <f t="shared" si="77"/>
        <v>nebija plānots</v>
      </c>
      <c r="T195" s="102">
        <f t="shared" si="78"/>
        <v>0</v>
      </c>
      <c r="U195" s="102">
        <f t="shared" si="79"/>
        <v>0</v>
      </c>
      <c r="V195" s="99" t="str">
        <f t="shared" si="80"/>
        <v>nebija plānots</v>
      </c>
      <c r="W195" s="102">
        <f t="shared" si="81"/>
        <v>0</v>
      </c>
      <c r="X195" s="99" t="str">
        <f t="shared" si="82"/>
        <v>nebija plānots</v>
      </c>
      <c r="Y195" s="84">
        <v>0</v>
      </c>
      <c r="Z195" s="84">
        <v>0</v>
      </c>
      <c r="AA195" s="99" t="str">
        <f t="shared" si="83"/>
        <v>nebija plānots</v>
      </c>
      <c r="AB195" s="100">
        <f t="shared" si="84"/>
        <v>0</v>
      </c>
      <c r="AC195" s="99" t="str">
        <f t="shared" si="85"/>
        <v>nebija plānots</v>
      </c>
      <c r="AD195" s="102">
        <f t="shared" si="86"/>
        <v>0</v>
      </c>
      <c r="AE195" s="102">
        <f t="shared" si="87"/>
        <v>0</v>
      </c>
      <c r="AF195" s="99" t="str">
        <f t="shared" si="88"/>
        <v>nebija plānots</v>
      </c>
      <c r="AG195" s="102">
        <f t="shared" si="89"/>
        <v>0</v>
      </c>
      <c r="AH195" s="99" t="str">
        <f t="shared" si="90"/>
        <v>nebija plānots</v>
      </c>
      <c r="AI195" s="84">
        <v>0</v>
      </c>
      <c r="AJ195" s="84">
        <v>0</v>
      </c>
      <c r="AK195" s="84">
        <v>0</v>
      </c>
      <c r="AL195" s="84">
        <v>0</v>
      </c>
      <c r="AM195" s="84">
        <v>0</v>
      </c>
      <c r="AN195" s="84">
        <v>0</v>
      </c>
      <c r="AO195" s="84">
        <v>0</v>
      </c>
      <c r="AP195" s="84">
        <v>0</v>
      </c>
      <c r="AQ195" s="84">
        <v>0</v>
      </c>
      <c r="AR195" s="70">
        <f t="shared" si="91"/>
        <v>0</v>
      </c>
    </row>
    <row r="196" spans="1:44" ht="94.5" x14ac:dyDescent="0.25">
      <c r="A196" s="18" t="str">
        <f t="shared" si="92"/>
        <v>4.3.1.5._</v>
      </c>
      <c r="B196" s="63">
        <v>4</v>
      </c>
      <c r="C196" s="74" t="s">
        <v>319</v>
      </c>
      <c r="D196" s="65" t="s">
        <v>320</v>
      </c>
      <c r="E196" s="74" t="s">
        <v>321</v>
      </c>
      <c r="F196" s="65" t="s">
        <v>322</v>
      </c>
      <c r="G196" s="66" t="s">
        <v>332</v>
      </c>
      <c r="H196" s="65" t="s">
        <v>333</v>
      </c>
      <c r="I196" s="63" t="s">
        <v>27</v>
      </c>
      <c r="J196" s="68" t="s">
        <v>325</v>
      </c>
      <c r="K196" s="63" t="s">
        <v>16</v>
      </c>
      <c r="L196" s="84">
        <v>0</v>
      </c>
      <c r="M196" s="84">
        <v>0</v>
      </c>
      <c r="N196" s="84">
        <v>0</v>
      </c>
      <c r="O196" s="84">
        <v>0</v>
      </c>
      <c r="P196" s="84">
        <v>0</v>
      </c>
      <c r="Q196" s="99" t="str">
        <f t="shared" si="75"/>
        <v>nebija plānots</v>
      </c>
      <c r="R196" s="100">
        <f t="shared" si="76"/>
        <v>0</v>
      </c>
      <c r="S196" s="99" t="str">
        <f t="shared" si="77"/>
        <v>nebija plānots</v>
      </c>
      <c r="T196" s="102">
        <f t="shared" si="78"/>
        <v>0</v>
      </c>
      <c r="U196" s="102">
        <f t="shared" si="79"/>
        <v>0</v>
      </c>
      <c r="V196" s="99" t="str">
        <f t="shared" si="80"/>
        <v>nebija plānots</v>
      </c>
      <c r="W196" s="102">
        <f t="shared" si="81"/>
        <v>0</v>
      </c>
      <c r="X196" s="99" t="str">
        <f t="shared" si="82"/>
        <v>nebija plānots</v>
      </c>
      <c r="Y196" s="84">
        <v>0</v>
      </c>
      <c r="Z196" s="84">
        <v>0</v>
      </c>
      <c r="AA196" s="99" t="str">
        <f t="shared" si="83"/>
        <v>nebija plānots</v>
      </c>
      <c r="AB196" s="100">
        <f t="shared" si="84"/>
        <v>0</v>
      </c>
      <c r="AC196" s="99" t="str">
        <f t="shared" si="85"/>
        <v>nebija plānots</v>
      </c>
      <c r="AD196" s="102">
        <f t="shared" si="86"/>
        <v>0</v>
      </c>
      <c r="AE196" s="102">
        <f t="shared" si="87"/>
        <v>0</v>
      </c>
      <c r="AF196" s="99" t="str">
        <f t="shared" si="88"/>
        <v>nebija plānots</v>
      </c>
      <c r="AG196" s="102">
        <f t="shared" si="89"/>
        <v>0</v>
      </c>
      <c r="AH196" s="99" t="str">
        <f t="shared" si="90"/>
        <v>nebija plānots</v>
      </c>
      <c r="AI196" s="84">
        <v>213035</v>
      </c>
      <c r="AJ196" s="84">
        <v>9905</v>
      </c>
      <c r="AK196" s="84">
        <v>0</v>
      </c>
      <c r="AL196" s="84">
        <v>23335</v>
      </c>
      <c r="AM196" s="84">
        <v>0</v>
      </c>
      <c r="AN196" s="84">
        <v>0</v>
      </c>
      <c r="AO196" s="84">
        <v>0</v>
      </c>
      <c r="AP196" s="84">
        <v>44426</v>
      </c>
      <c r="AQ196" s="84">
        <v>0</v>
      </c>
      <c r="AR196" s="70">
        <f t="shared" si="91"/>
        <v>290701</v>
      </c>
    </row>
    <row r="197" spans="1:44" ht="42" x14ac:dyDescent="0.25">
      <c r="A197" s="18" t="str">
        <f t="shared" si="92"/>
        <v>4.3.2.0._</v>
      </c>
      <c r="B197" s="63">
        <v>4</v>
      </c>
      <c r="C197" s="74" t="s">
        <v>319</v>
      </c>
      <c r="D197" s="65" t="s">
        <v>320</v>
      </c>
      <c r="E197" s="74" t="s">
        <v>334</v>
      </c>
      <c r="F197" s="65" t="s">
        <v>335</v>
      </c>
      <c r="G197" s="66" t="s">
        <v>336</v>
      </c>
      <c r="H197" s="65" t="s">
        <v>335</v>
      </c>
      <c r="I197" s="66" t="s">
        <v>27</v>
      </c>
      <c r="J197" s="68" t="s">
        <v>307</v>
      </c>
      <c r="K197" s="63" t="s">
        <v>16</v>
      </c>
      <c r="L197" s="84">
        <v>0</v>
      </c>
      <c r="M197" s="84">
        <v>0</v>
      </c>
      <c r="N197" s="84">
        <v>0</v>
      </c>
      <c r="O197" s="84">
        <v>0</v>
      </c>
      <c r="P197" s="84">
        <v>0</v>
      </c>
      <c r="Q197" s="99" t="str">
        <f t="shared" si="75"/>
        <v>nebija plānots</v>
      </c>
      <c r="R197" s="100">
        <f t="shared" si="76"/>
        <v>0</v>
      </c>
      <c r="S197" s="99" t="str">
        <f t="shared" si="77"/>
        <v>nebija plānots</v>
      </c>
      <c r="T197" s="102">
        <f t="shared" si="78"/>
        <v>0</v>
      </c>
      <c r="U197" s="102">
        <f t="shared" si="79"/>
        <v>0</v>
      </c>
      <c r="V197" s="99" t="str">
        <f t="shared" si="80"/>
        <v>nebija plānots</v>
      </c>
      <c r="W197" s="102">
        <f t="shared" si="81"/>
        <v>0</v>
      </c>
      <c r="X197" s="99" t="str">
        <f t="shared" si="82"/>
        <v>nebija plānots</v>
      </c>
      <c r="Y197" s="84">
        <v>0</v>
      </c>
      <c r="Z197" s="84">
        <v>0</v>
      </c>
      <c r="AA197" s="99" t="str">
        <f t="shared" si="83"/>
        <v>nebija plānots</v>
      </c>
      <c r="AB197" s="100">
        <f t="shared" si="84"/>
        <v>0</v>
      </c>
      <c r="AC197" s="99" t="str">
        <f t="shared" si="85"/>
        <v>nebija plānots</v>
      </c>
      <c r="AD197" s="102">
        <f t="shared" si="86"/>
        <v>0</v>
      </c>
      <c r="AE197" s="102">
        <f t="shared" si="87"/>
        <v>0</v>
      </c>
      <c r="AF197" s="99" t="str">
        <f t="shared" si="88"/>
        <v>nebija plānots</v>
      </c>
      <c r="AG197" s="102">
        <f t="shared" si="89"/>
        <v>0</v>
      </c>
      <c r="AH197" s="99" t="str">
        <f t="shared" si="90"/>
        <v>nebija plānots</v>
      </c>
      <c r="AI197" s="84">
        <v>0</v>
      </c>
      <c r="AJ197" s="84">
        <v>0</v>
      </c>
      <c r="AK197" s="84">
        <v>0</v>
      </c>
      <c r="AL197" s="84">
        <v>0</v>
      </c>
      <c r="AM197" s="84">
        <v>0</v>
      </c>
      <c r="AN197" s="84">
        <v>0</v>
      </c>
      <c r="AO197" s="84">
        <v>0</v>
      </c>
      <c r="AP197" s="84">
        <v>0</v>
      </c>
      <c r="AQ197" s="84">
        <v>0</v>
      </c>
      <c r="AR197" s="70">
        <f t="shared" si="91"/>
        <v>0</v>
      </c>
    </row>
    <row r="198" spans="1:44" ht="105" x14ac:dyDescent="0.25">
      <c r="A198" s="18" t="str">
        <f t="shared" si="92"/>
        <v>4.3.3.1._</v>
      </c>
      <c r="B198" s="63">
        <v>4</v>
      </c>
      <c r="C198" s="74" t="s">
        <v>319</v>
      </c>
      <c r="D198" s="65" t="s">
        <v>320</v>
      </c>
      <c r="E198" s="74" t="s">
        <v>337</v>
      </c>
      <c r="F198" s="65" t="s">
        <v>338</v>
      </c>
      <c r="G198" s="66" t="s">
        <v>339</v>
      </c>
      <c r="H198" s="65" t="s">
        <v>340</v>
      </c>
      <c r="I198" s="66" t="s">
        <v>27</v>
      </c>
      <c r="J198" s="68" t="s">
        <v>325</v>
      </c>
      <c r="K198" s="63" t="s">
        <v>14</v>
      </c>
      <c r="L198" s="84">
        <v>0</v>
      </c>
      <c r="M198" s="84">
        <v>0</v>
      </c>
      <c r="N198" s="84">
        <v>0</v>
      </c>
      <c r="O198" s="84">
        <v>0</v>
      </c>
      <c r="P198" s="84">
        <v>0</v>
      </c>
      <c r="Q198" s="99" t="str">
        <f t="shared" si="75"/>
        <v>nebija plānots</v>
      </c>
      <c r="R198" s="100">
        <f t="shared" si="76"/>
        <v>0</v>
      </c>
      <c r="S198" s="99" t="str">
        <f t="shared" si="77"/>
        <v>nebija plānots</v>
      </c>
      <c r="T198" s="102">
        <f t="shared" si="78"/>
        <v>0</v>
      </c>
      <c r="U198" s="102">
        <f t="shared" si="79"/>
        <v>0</v>
      </c>
      <c r="V198" s="99" t="str">
        <f t="shared" si="80"/>
        <v>nebija plānots</v>
      </c>
      <c r="W198" s="102">
        <f t="shared" si="81"/>
        <v>0</v>
      </c>
      <c r="X198" s="99" t="str">
        <f t="shared" si="82"/>
        <v>nebija plānots</v>
      </c>
      <c r="Y198" s="84">
        <v>0</v>
      </c>
      <c r="Z198" s="84">
        <v>0</v>
      </c>
      <c r="AA198" s="99" t="str">
        <f t="shared" si="83"/>
        <v>nebija plānots</v>
      </c>
      <c r="AB198" s="100">
        <f t="shared" si="84"/>
        <v>0</v>
      </c>
      <c r="AC198" s="99" t="str">
        <f t="shared" si="85"/>
        <v>nebija plānots</v>
      </c>
      <c r="AD198" s="102">
        <f t="shared" si="86"/>
        <v>0</v>
      </c>
      <c r="AE198" s="102">
        <f t="shared" si="87"/>
        <v>0</v>
      </c>
      <c r="AF198" s="99" t="str">
        <f t="shared" si="88"/>
        <v>nebija plānots</v>
      </c>
      <c r="AG198" s="102">
        <f t="shared" si="89"/>
        <v>0</v>
      </c>
      <c r="AH198" s="99" t="str">
        <f t="shared" si="90"/>
        <v>nebija plānots</v>
      </c>
      <c r="AI198" s="84">
        <v>0</v>
      </c>
      <c r="AJ198" s="84">
        <v>0</v>
      </c>
      <c r="AK198" s="84">
        <v>0</v>
      </c>
      <c r="AL198" s="84">
        <v>0</v>
      </c>
      <c r="AM198" s="84">
        <v>0</v>
      </c>
      <c r="AN198" s="84">
        <v>0</v>
      </c>
      <c r="AO198" s="84">
        <v>0</v>
      </c>
      <c r="AP198" s="84">
        <v>0</v>
      </c>
      <c r="AQ198" s="84">
        <v>0</v>
      </c>
      <c r="AR198" s="70">
        <f t="shared" si="91"/>
        <v>0</v>
      </c>
    </row>
    <row r="199" spans="1:44" ht="105" x14ac:dyDescent="0.25">
      <c r="A199" s="18" t="str">
        <f t="shared" si="92"/>
        <v>4.3.3.2._</v>
      </c>
      <c r="B199" s="63">
        <v>4</v>
      </c>
      <c r="C199" s="74" t="s">
        <v>319</v>
      </c>
      <c r="D199" s="65" t="s">
        <v>320</v>
      </c>
      <c r="E199" s="74" t="s">
        <v>337</v>
      </c>
      <c r="F199" s="65" t="s">
        <v>338</v>
      </c>
      <c r="G199" s="66" t="s">
        <v>341</v>
      </c>
      <c r="H199" s="65" t="s">
        <v>342</v>
      </c>
      <c r="I199" s="66" t="s">
        <v>27</v>
      </c>
      <c r="J199" s="68" t="s">
        <v>325</v>
      </c>
      <c r="K199" s="63" t="s">
        <v>14</v>
      </c>
      <c r="L199" s="84">
        <v>0</v>
      </c>
      <c r="M199" s="84">
        <v>2578603.9</v>
      </c>
      <c r="N199" s="84">
        <v>0</v>
      </c>
      <c r="O199" s="84">
        <v>0</v>
      </c>
      <c r="P199" s="84">
        <v>0</v>
      </c>
      <c r="Q199" s="99" t="str">
        <f t="shared" si="75"/>
        <v>nebija plānots</v>
      </c>
      <c r="R199" s="100">
        <f t="shared" si="76"/>
        <v>0</v>
      </c>
      <c r="S199" s="99" t="str">
        <f t="shared" si="77"/>
        <v>nebija plānots</v>
      </c>
      <c r="T199" s="102">
        <f t="shared" si="78"/>
        <v>0</v>
      </c>
      <c r="U199" s="102">
        <f t="shared" si="79"/>
        <v>0</v>
      </c>
      <c r="V199" s="99" t="str">
        <f t="shared" si="80"/>
        <v>nebija plānots</v>
      </c>
      <c r="W199" s="102">
        <f t="shared" si="81"/>
        <v>0</v>
      </c>
      <c r="X199" s="99" t="str">
        <f t="shared" si="82"/>
        <v>nebija plānots</v>
      </c>
      <c r="Y199" s="84">
        <v>2480364</v>
      </c>
      <c r="Z199" s="84">
        <v>2463551.9900000002</v>
      </c>
      <c r="AA199" s="99">
        <f t="shared" si="83"/>
        <v>0.99322195855124495</v>
      </c>
      <c r="AB199" s="100">
        <f t="shared" si="84"/>
        <v>-16812.009999999776</v>
      </c>
      <c r="AC199" s="99">
        <f t="shared" si="85"/>
        <v>-6.7780414487550117E-3</v>
      </c>
      <c r="AD199" s="102">
        <f t="shared" si="86"/>
        <v>2480364</v>
      </c>
      <c r="AE199" s="102">
        <f t="shared" si="87"/>
        <v>2463551.9900000002</v>
      </c>
      <c r="AF199" s="99">
        <f t="shared" si="88"/>
        <v>0.99322195855124495</v>
      </c>
      <c r="AG199" s="102">
        <f t="shared" si="89"/>
        <v>-16812.009999999776</v>
      </c>
      <c r="AH199" s="99">
        <f t="shared" si="90"/>
        <v>-6.7780414487550117E-3</v>
      </c>
      <c r="AI199" s="84">
        <v>0</v>
      </c>
      <c r="AJ199" s="84">
        <v>0</v>
      </c>
      <c r="AK199" s="84">
        <v>1466250</v>
      </c>
      <c r="AL199" s="84">
        <v>0</v>
      </c>
      <c r="AM199" s="84">
        <v>0</v>
      </c>
      <c r="AN199" s="84">
        <v>1804653</v>
      </c>
      <c r="AO199" s="84">
        <v>0</v>
      </c>
      <c r="AP199" s="84">
        <v>0</v>
      </c>
      <c r="AQ199" s="84">
        <v>1838512</v>
      </c>
      <c r="AR199" s="70">
        <f t="shared" si="91"/>
        <v>7589779</v>
      </c>
    </row>
    <row r="200" spans="1:44" ht="105" x14ac:dyDescent="0.25">
      <c r="A200" s="18" t="str">
        <f t="shared" si="92"/>
        <v>4.3.3.3._</v>
      </c>
      <c r="B200" s="63">
        <v>4</v>
      </c>
      <c r="C200" s="74" t="s">
        <v>319</v>
      </c>
      <c r="D200" s="65" t="s">
        <v>320</v>
      </c>
      <c r="E200" s="74" t="s">
        <v>337</v>
      </c>
      <c r="F200" s="65" t="s">
        <v>338</v>
      </c>
      <c r="G200" s="66" t="s">
        <v>343</v>
      </c>
      <c r="H200" s="65" t="s">
        <v>344</v>
      </c>
      <c r="I200" s="66" t="s">
        <v>27</v>
      </c>
      <c r="J200" s="68" t="s">
        <v>325</v>
      </c>
      <c r="K200" s="63" t="s">
        <v>14</v>
      </c>
      <c r="L200" s="84">
        <v>0</v>
      </c>
      <c r="M200" s="84">
        <v>521567.02</v>
      </c>
      <c r="N200" s="84">
        <v>0</v>
      </c>
      <c r="O200" s="84">
        <v>0</v>
      </c>
      <c r="P200" s="84">
        <v>0</v>
      </c>
      <c r="Q200" s="99" t="str">
        <f t="shared" si="75"/>
        <v>nebija plānots</v>
      </c>
      <c r="R200" s="100">
        <f t="shared" si="76"/>
        <v>0</v>
      </c>
      <c r="S200" s="99" t="str">
        <f t="shared" si="77"/>
        <v>nebija plānots</v>
      </c>
      <c r="T200" s="102">
        <f t="shared" si="78"/>
        <v>0</v>
      </c>
      <c r="U200" s="102">
        <f t="shared" si="79"/>
        <v>0</v>
      </c>
      <c r="V200" s="99" t="str">
        <f t="shared" si="80"/>
        <v>nebija plānots</v>
      </c>
      <c r="W200" s="102">
        <f t="shared" si="81"/>
        <v>0</v>
      </c>
      <c r="X200" s="99" t="str">
        <f t="shared" si="82"/>
        <v>nebija plānots</v>
      </c>
      <c r="Y200" s="84">
        <v>0</v>
      </c>
      <c r="Z200" s="84">
        <v>0</v>
      </c>
      <c r="AA200" s="99" t="str">
        <f t="shared" si="83"/>
        <v>nebija plānots</v>
      </c>
      <c r="AB200" s="100">
        <f t="shared" si="84"/>
        <v>0</v>
      </c>
      <c r="AC200" s="99" t="str">
        <f t="shared" si="85"/>
        <v>nebija plānots</v>
      </c>
      <c r="AD200" s="102">
        <f t="shared" si="86"/>
        <v>0</v>
      </c>
      <c r="AE200" s="102">
        <f t="shared" si="87"/>
        <v>0</v>
      </c>
      <c r="AF200" s="99" t="str">
        <f t="shared" si="88"/>
        <v>nebija plānots</v>
      </c>
      <c r="AG200" s="102">
        <f t="shared" si="89"/>
        <v>0</v>
      </c>
      <c r="AH200" s="99" t="str">
        <f t="shared" si="90"/>
        <v>nebija plānots</v>
      </c>
      <c r="AI200" s="84">
        <v>0</v>
      </c>
      <c r="AJ200" s="84">
        <v>0</v>
      </c>
      <c r="AK200" s="84">
        <v>196715</v>
      </c>
      <c r="AL200" s="84">
        <v>0</v>
      </c>
      <c r="AM200" s="84">
        <v>0</v>
      </c>
      <c r="AN200" s="84">
        <v>0</v>
      </c>
      <c r="AO200" s="84">
        <v>0</v>
      </c>
      <c r="AP200" s="84">
        <v>379604</v>
      </c>
      <c r="AQ200" s="84">
        <v>0</v>
      </c>
      <c r="AR200" s="70">
        <f t="shared" si="91"/>
        <v>576319</v>
      </c>
    </row>
    <row r="201" spans="1:44" ht="73.5" x14ac:dyDescent="0.25">
      <c r="A201" s="18" t="str">
        <f t="shared" si="92"/>
        <v>4.3.3.4._</v>
      </c>
      <c r="B201" s="63">
        <v>4</v>
      </c>
      <c r="C201" s="74" t="s">
        <v>319</v>
      </c>
      <c r="D201" s="65" t="s">
        <v>320</v>
      </c>
      <c r="E201" s="74" t="s">
        <v>337</v>
      </c>
      <c r="F201" s="65" t="s">
        <v>345</v>
      </c>
      <c r="G201" s="66" t="s">
        <v>346</v>
      </c>
      <c r="H201" s="65" t="s">
        <v>347</v>
      </c>
      <c r="I201" s="66" t="s">
        <v>27</v>
      </c>
      <c r="J201" s="68" t="s">
        <v>325</v>
      </c>
      <c r="K201" s="63" t="s">
        <v>14</v>
      </c>
      <c r="L201" s="84">
        <v>0</v>
      </c>
      <c r="M201" s="84">
        <v>119365.96</v>
      </c>
      <c r="N201" s="84">
        <v>0</v>
      </c>
      <c r="O201" s="84">
        <v>0</v>
      </c>
      <c r="P201" s="84">
        <v>0</v>
      </c>
      <c r="Q201" s="99" t="str">
        <f t="shared" si="75"/>
        <v>nebija plānots</v>
      </c>
      <c r="R201" s="100">
        <f t="shared" si="76"/>
        <v>0</v>
      </c>
      <c r="S201" s="99" t="str">
        <f t="shared" si="77"/>
        <v>nebija plānots</v>
      </c>
      <c r="T201" s="102">
        <f t="shared" si="78"/>
        <v>0</v>
      </c>
      <c r="U201" s="102">
        <f t="shared" si="79"/>
        <v>0</v>
      </c>
      <c r="V201" s="99" t="str">
        <f t="shared" si="80"/>
        <v>nebija plānots</v>
      </c>
      <c r="W201" s="102">
        <f t="shared" si="81"/>
        <v>0</v>
      </c>
      <c r="X201" s="99" t="str">
        <f t="shared" si="82"/>
        <v>nebija plānots</v>
      </c>
      <c r="Y201" s="84">
        <v>0</v>
      </c>
      <c r="Z201" s="84">
        <v>0</v>
      </c>
      <c r="AA201" s="99" t="str">
        <f t="shared" si="83"/>
        <v>nebija plānots</v>
      </c>
      <c r="AB201" s="100">
        <f t="shared" si="84"/>
        <v>0</v>
      </c>
      <c r="AC201" s="99" t="str">
        <f t="shared" si="85"/>
        <v>nebija plānots</v>
      </c>
      <c r="AD201" s="102">
        <f t="shared" si="86"/>
        <v>0</v>
      </c>
      <c r="AE201" s="102">
        <f t="shared" si="87"/>
        <v>0</v>
      </c>
      <c r="AF201" s="99" t="str">
        <f t="shared" si="88"/>
        <v>nebija plānots</v>
      </c>
      <c r="AG201" s="102">
        <f t="shared" si="89"/>
        <v>0</v>
      </c>
      <c r="AH201" s="99" t="str">
        <f t="shared" si="90"/>
        <v>nebija plānots</v>
      </c>
      <c r="AI201" s="84">
        <v>0</v>
      </c>
      <c r="AJ201" s="84">
        <v>0</v>
      </c>
      <c r="AK201" s="84">
        <v>59421</v>
      </c>
      <c r="AL201" s="84">
        <v>0</v>
      </c>
      <c r="AM201" s="84">
        <v>0</v>
      </c>
      <c r="AN201" s="84">
        <v>0</v>
      </c>
      <c r="AO201" s="84">
        <v>0</v>
      </c>
      <c r="AP201" s="84">
        <v>0</v>
      </c>
      <c r="AQ201" s="84">
        <v>84150</v>
      </c>
      <c r="AR201" s="70">
        <f t="shared" si="91"/>
        <v>143571</v>
      </c>
    </row>
    <row r="202" spans="1:44" ht="73.5" x14ac:dyDescent="0.25">
      <c r="A202" s="18" t="str">
        <f t="shared" si="92"/>
        <v>4.3.3.5._</v>
      </c>
      <c r="B202" s="63">
        <v>4</v>
      </c>
      <c r="C202" s="74" t="s">
        <v>319</v>
      </c>
      <c r="D202" s="65" t="s">
        <v>320</v>
      </c>
      <c r="E202" s="74" t="s">
        <v>337</v>
      </c>
      <c r="F202" s="65" t="s">
        <v>345</v>
      </c>
      <c r="G202" s="66" t="s">
        <v>348</v>
      </c>
      <c r="H202" s="65" t="s">
        <v>349</v>
      </c>
      <c r="I202" s="66" t="s">
        <v>27</v>
      </c>
      <c r="J202" s="68" t="s">
        <v>325</v>
      </c>
      <c r="K202" s="63" t="s">
        <v>14</v>
      </c>
      <c r="L202" s="84">
        <v>0</v>
      </c>
      <c r="M202" s="84">
        <v>0</v>
      </c>
      <c r="N202" s="84">
        <v>0</v>
      </c>
      <c r="O202" s="84">
        <v>0</v>
      </c>
      <c r="P202" s="84">
        <v>0</v>
      </c>
      <c r="Q202" s="99" t="str">
        <f t="shared" si="75"/>
        <v>nebija plānots</v>
      </c>
      <c r="R202" s="100">
        <f t="shared" si="76"/>
        <v>0</v>
      </c>
      <c r="S202" s="99" t="str">
        <f t="shared" si="77"/>
        <v>nebija plānots</v>
      </c>
      <c r="T202" s="102">
        <f t="shared" si="78"/>
        <v>0</v>
      </c>
      <c r="U202" s="102">
        <f t="shared" si="79"/>
        <v>0</v>
      </c>
      <c r="V202" s="99" t="str">
        <f t="shared" si="80"/>
        <v>nebija plānots</v>
      </c>
      <c r="W202" s="102">
        <f t="shared" si="81"/>
        <v>0</v>
      </c>
      <c r="X202" s="99" t="str">
        <f t="shared" si="82"/>
        <v>nebija plānots</v>
      </c>
      <c r="Y202" s="84">
        <v>117582</v>
      </c>
      <c r="Z202" s="84">
        <v>116809.67</v>
      </c>
      <c r="AA202" s="99">
        <f t="shared" si="83"/>
        <v>0.99343156265414778</v>
      </c>
      <c r="AB202" s="100">
        <f t="shared" si="84"/>
        <v>-772.33000000000175</v>
      </c>
      <c r="AC202" s="99">
        <f t="shared" si="85"/>
        <v>-6.5684373458522712E-3</v>
      </c>
      <c r="AD202" s="102">
        <f t="shared" si="86"/>
        <v>117582</v>
      </c>
      <c r="AE202" s="102">
        <f t="shared" si="87"/>
        <v>116809.67</v>
      </c>
      <c r="AF202" s="99">
        <f t="shared" si="88"/>
        <v>0.99343156265414778</v>
      </c>
      <c r="AG202" s="102">
        <f t="shared" si="89"/>
        <v>-772.33000000000175</v>
      </c>
      <c r="AH202" s="99">
        <f t="shared" si="90"/>
        <v>-6.5684373458522712E-3</v>
      </c>
      <c r="AI202" s="84">
        <v>0</v>
      </c>
      <c r="AJ202" s="84">
        <v>0</v>
      </c>
      <c r="AK202" s="84">
        <v>38327</v>
      </c>
      <c r="AL202" s="84">
        <v>0</v>
      </c>
      <c r="AM202" s="84">
        <v>0</v>
      </c>
      <c r="AN202" s="84">
        <v>77046</v>
      </c>
      <c r="AO202" s="84">
        <v>0</v>
      </c>
      <c r="AP202" s="84">
        <v>0</v>
      </c>
      <c r="AQ202" s="84">
        <v>204000</v>
      </c>
      <c r="AR202" s="70">
        <f t="shared" si="91"/>
        <v>436955</v>
      </c>
    </row>
    <row r="203" spans="1:44" ht="105" x14ac:dyDescent="0.25">
      <c r="A203" s="18" t="str">
        <f t="shared" si="92"/>
        <v>4.3.3.6._</v>
      </c>
      <c r="B203" s="63">
        <v>4</v>
      </c>
      <c r="C203" s="74" t="s">
        <v>319</v>
      </c>
      <c r="D203" s="65" t="s">
        <v>320</v>
      </c>
      <c r="E203" s="74" t="s">
        <v>337</v>
      </c>
      <c r="F203" s="65" t="s">
        <v>338</v>
      </c>
      <c r="G203" s="66" t="s">
        <v>350</v>
      </c>
      <c r="H203" s="65" t="s">
        <v>351</v>
      </c>
      <c r="I203" s="66" t="s">
        <v>27</v>
      </c>
      <c r="J203" s="68" t="s">
        <v>325</v>
      </c>
      <c r="K203" s="63" t="s">
        <v>14</v>
      </c>
      <c r="L203" s="84">
        <v>0</v>
      </c>
      <c r="M203" s="84">
        <v>256042.36000000002</v>
      </c>
      <c r="N203" s="84">
        <v>0</v>
      </c>
      <c r="O203" s="84">
        <v>0</v>
      </c>
      <c r="P203" s="84">
        <v>0</v>
      </c>
      <c r="Q203" s="99" t="str">
        <f t="shared" si="75"/>
        <v>nebija plānots</v>
      </c>
      <c r="R203" s="100">
        <f t="shared" si="76"/>
        <v>0</v>
      </c>
      <c r="S203" s="99" t="str">
        <f t="shared" si="77"/>
        <v>nebija plānots</v>
      </c>
      <c r="T203" s="102">
        <f t="shared" si="78"/>
        <v>0</v>
      </c>
      <c r="U203" s="102">
        <f t="shared" si="79"/>
        <v>0</v>
      </c>
      <c r="V203" s="99" t="str">
        <f t="shared" si="80"/>
        <v>nebija plānots</v>
      </c>
      <c r="W203" s="102">
        <f t="shared" si="81"/>
        <v>0</v>
      </c>
      <c r="X203" s="99" t="str">
        <f t="shared" si="82"/>
        <v>nebija plānots</v>
      </c>
      <c r="Y203" s="84">
        <v>0</v>
      </c>
      <c r="Z203" s="84">
        <v>0</v>
      </c>
      <c r="AA203" s="99" t="str">
        <f t="shared" si="83"/>
        <v>nebija plānots</v>
      </c>
      <c r="AB203" s="100">
        <f t="shared" si="84"/>
        <v>0</v>
      </c>
      <c r="AC203" s="99" t="str">
        <f t="shared" si="85"/>
        <v>nebija plānots</v>
      </c>
      <c r="AD203" s="102">
        <f t="shared" si="86"/>
        <v>0</v>
      </c>
      <c r="AE203" s="102">
        <f t="shared" si="87"/>
        <v>0</v>
      </c>
      <c r="AF203" s="99" t="str">
        <f t="shared" si="88"/>
        <v>nebija plānots</v>
      </c>
      <c r="AG203" s="102">
        <f t="shared" si="89"/>
        <v>0</v>
      </c>
      <c r="AH203" s="99" t="str">
        <f t="shared" si="90"/>
        <v>nebija plānots</v>
      </c>
      <c r="AI203" s="84">
        <v>145416</v>
      </c>
      <c r="AJ203" s="84">
        <v>0</v>
      </c>
      <c r="AK203" s="84">
        <v>0</v>
      </c>
      <c r="AL203" s="84">
        <v>97272</v>
      </c>
      <c r="AM203" s="84">
        <v>0</v>
      </c>
      <c r="AN203" s="84">
        <v>0</v>
      </c>
      <c r="AO203" s="84">
        <v>191440</v>
      </c>
      <c r="AP203" s="84">
        <v>0</v>
      </c>
      <c r="AQ203" s="84">
        <v>0</v>
      </c>
      <c r="AR203" s="70">
        <f t="shared" si="91"/>
        <v>434128</v>
      </c>
    </row>
    <row r="204" spans="1:44" ht="105" x14ac:dyDescent="0.25">
      <c r="A204" s="18" t="str">
        <f t="shared" si="92"/>
        <v>4.3.3.7._</v>
      </c>
      <c r="B204" s="63">
        <v>4</v>
      </c>
      <c r="C204" s="74" t="s">
        <v>319</v>
      </c>
      <c r="D204" s="65" t="s">
        <v>320</v>
      </c>
      <c r="E204" s="74" t="s">
        <v>337</v>
      </c>
      <c r="F204" s="65" t="s">
        <v>338</v>
      </c>
      <c r="G204" s="66" t="s">
        <v>352</v>
      </c>
      <c r="H204" s="65" t="s">
        <v>353</v>
      </c>
      <c r="I204" s="66" t="s">
        <v>27</v>
      </c>
      <c r="J204" s="68" t="s">
        <v>325</v>
      </c>
      <c r="K204" s="63" t="s">
        <v>14</v>
      </c>
      <c r="L204" s="84">
        <v>0</v>
      </c>
      <c r="M204" s="84">
        <v>0</v>
      </c>
      <c r="N204" s="84">
        <v>0</v>
      </c>
      <c r="O204" s="84">
        <v>0</v>
      </c>
      <c r="P204" s="84">
        <v>0</v>
      </c>
      <c r="Q204" s="99" t="str">
        <f t="shared" si="75"/>
        <v>nebija plānots</v>
      </c>
      <c r="R204" s="100">
        <f t="shared" si="76"/>
        <v>0</v>
      </c>
      <c r="S204" s="99" t="str">
        <f t="shared" si="77"/>
        <v>nebija plānots</v>
      </c>
      <c r="T204" s="102">
        <f t="shared" si="78"/>
        <v>0</v>
      </c>
      <c r="U204" s="102">
        <f t="shared" si="79"/>
        <v>0</v>
      </c>
      <c r="V204" s="99" t="str">
        <f t="shared" si="80"/>
        <v>nebija plānots</v>
      </c>
      <c r="W204" s="102">
        <f t="shared" si="81"/>
        <v>0</v>
      </c>
      <c r="X204" s="99" t="str">
        <f t="shared" si="82"/>
        <v>nebija plānots</v>
      </c>
      <c r="Y204" s="84">
        <v>145101</v>
      </c>
      <c r="Z204" s="84">
        <v>145459.43</v>
      </c>
      <c r="AA204" s="99">
        <f t="shared" si="83"/>
        <v>1.0024702104051659</v>
      </c>
      <c r="AB204" s="100">
        <f t="shared" si="84"/>
        <v>358.42999999999302</v>
      </c>
      <c r="AC204" s="99">
        <f t="shared" si="85"/>
        <v>2.4702104051660084E-3</v>
      </c>
      <c r="AD204" s="102">
        <f t="shared" si="86"/>
        <v>145101</v>
      </c>
      <c r="AE204" s="102">
        <f t="shared" si="87"/>
        <v>145459.43</v>
      </c>
      <c r="AF204" s="99">
        <f t="shared" si="88"/>
        <v>1.0024702104051659</v>
      </c>
      <c r="AG204" s="102">
        <f t="shared" si="89"/>
        <v>358.42999999999302</v>
      </c>
      <c r="AH204" s="99">
        <f t="shared" si="90"/>
        <v>2.4702104051660084E-3</v>
      </c>
      <c r="AI204" s="84">
        <v>0</v>
      </c>
      <c r="AJ204" s="84">
        <v>0</v>
      </c>
      <c r="AK204" s="84">
        <v>0</v>
      </c>
      <c r="AL204" s="84">
        <v>0</v>
      </c>
      <c r="AM204" s="84">
        <v>115980</v>
      </c>
      <c r="AN204" s="84">
        <v>0</v>
      </c>
      <c r="AO204" s="84">
        <v>0</v>
      </c>
      <c r="AP204" s="84">
        <v>0</v>
      </c>
      <c r="AQ204" s="84">
        <v>0</v>
      </c>
      <c r="AR204" s="70">
        <f t="shared" si="91"/>
        <v>261081</v>
      </c>
    </row>
    <row r="205" spans="1:44" ht="63" x14ac:dyDescent="0.25">
      <c r="A205" s="18" t="str">
        <f t="shared" si="92"/>
        <v>4.3.4.1.1</v>
      </c>
      <c r="B205" s="63">
        <v>4</v>
      </c>
      <c r="C205" s="74" t="s">
        <v>319</v>
      </c>
      <c r="D205" s="65" t="s">
        <v>320</v>
      </c>
      <c r="E205" s="74" t="s">
        <v>354</v>
      </c>
      <c r="F205" s="65" t="s">
        <v>355</v>
      </c>
      <c r="G205" s="66" t="s">
        <v>356</v>
      </c>
      <c r="H205" s="65" t="s">
        <v>357</v>
      </c>
      <c r="I205" s="66">
        <v>1</v>
      </c>
      <c r="J205" s="68" t="s">
        <v>325</v>
      </c>
      <c r="K205" s="63" t="s">
        <v>14</v>
      </c>
      <c r="L205" s="84">
        <v>0</v>
      </c>
      <c r="M205" s="84">
        <v>59492.020000000004</v>
      </c>
      <c r="N205" s="84">
        <v>57936.6</v>
      </c>
      <c r="O205" s="84">
        <v>0</v>
      </c>
      <c r="P205" s="84">
        <v>0</v>
      </c>
      <c r="Q205" s="99" t="str">
        <f t="shared" si="75"/>
        <v>nebija plānots</v>
      </c>
      <c r="R205" s="100">
        <f t="shared" si="76"/>
        <v>0</v>
      </c>
      <c r="S205" s="99" t="str">
        <f t="shared" si="77"/>
        <v>nebija plānots</v>
      </c>
      <c r="T205" s="102">
        <f t="shared" si="78"/>
        <v>57936.6</v>
      </c>
      <c r="U205" s="102">
        <f t="shared" si="79"/>
        <v>57936.6</v>
      </c>
      <c r="V205" s="99">
        <f t="shared" si="80"/>
        <v>1</v>
      </c>
      <c r="W205" s="102">
        <f t="shared" si="81"/>
        <v>0</v>
      </c>
      <c r="X205" s="99">
        <f t="shared" si="82"/>
        <v>0</v>
      </c>
      <c r="Y205" s="84">
        <v>0</v>
      </c>
      <c r="Z205" s="84">
        <v>0</v>
      </c>
      <c r="AA205" s="99" t="str">
        <f t="shared" si="83"/>
        <v>nebija plānots</v>
      </c>
      <c r="AB205" s="100">
        <f t="shared" si="84"/>
        <v>0</v>
      </c>
      <c r="AC205" s="99" t="str">
        <f t="shared" si="85"/>
        <v>nebija plānots</v>
      </c>
      <c r="AD205" s="102">
        <f t="shared" si="86"/>
        <v>57936.6</v>
      </c>
      <c r="AE205" s="102">
        <f t="shared" si="87"/>
        <v>57936.6</v>
      </c>
      <c r="AF205" s="99">
        <f t="shared" si="88"/>
        <v>1</v>
      </c>
      <c r="AG205" s="102">
        <f t="shared" si="89"/>
        <v>0</v>
      </c>
      <c r="AH205" s="99">
        <f t="shared" si="90"/>
        <v>0</v>
      </c>
      <c r="AI205" s="84">
        <v>0</v>
      </c>
      <c r="AJ205" s="84">
        <v>0</v>
      </c>
      <c r="AK205" s="84">
        <v>0</v>
      </c>
      <c r="AL205" s="84">
        <v>27213</v>
      </c>
      <c r="AM205" s="84">
        <v>0</v>
      </c>
      <c r="AN205" s="84">
        <v>0</v>
      </c>
      <c r="AO205" s="84">
        <v>122096</v>
      </c>
      <c r="AP205" s="84">
        <v>0</v>
      </c>
      <c r="AQ205" s="84">
        <v>40602</v>
      </c>
      <c r="AR205" s="70">
        <f t="shared" si="91"/>
        <v>247847.6</v>
      </c>
    </row>
    <row r="206" spans="1:44" ht="63" x14ac:dyDescent="0.25">
      <c r="A206" s="18" t="str">
        <f t="shared" si="92"/>
        <v>4.3.4.2.1</v>
      </c>
      <c r="B206" s="63">
        <v>4</v>
      </c>
      <c r="C206" s="74" t="s">
        <v>319</v>
      </c>
      <c r="D206" s="65" t="s">
        <v>320</v>
      </c>
      <c r="E206" s="74" t="s">
        <v>354</v>
      </c>
      <c r="F206" s="65" t="s">
        <v>355</v>
      </c>
      <c r="G206" s="66" t="s">
        <v>358</v>
      </c>
      <c r="H206" s="65" t="s">
        <v>359</v>
      </c>
      <c r="I206" s="66">
        <v>1</v>
      </c>
      <c r="J206" s="68" t="s">
        <v>325</v>
      </c>
      <c r="K206" s="63" t="s">
        <v>14</v>
      </c>
      <c r="L206" s="84">
        <v>0</v>
      </c>
      <c r="M206" s="84">
        <v>0</v>
      </c>
      <c r="N206" s="84">
        <v>70750.399999999994</v>
      </c>
      <c r="O206" s="84">
        <v>93416.51</v>
      </c>
      <c r="P206" s="84">
        <v>93416.510000000009</v>
      </c>
      <c r="Q206" s="99">
        <f t="shared" si="75"/>
        <v>1.0000000000000002</v>
      </c>
      <c r="R206" s="100">
        <f t="shared" si="76"/>
        <v>0</v>
      </c>
      <c r="S206" s="99">
        <f t="shared" si="77"/>
        <v>0</v>
      </c>
      <c r="T206" s="102">
        <f t="shared" si="78"/>
        <v>164166.90999999997</v>
      </c>
      <c r="U206" s="102">
        <f t="shared" si="79"/>
        <v>164166.91</v>
      </c>
      <c r="V206" s="99">
        <f t="shared" si="80"/>
        <v>1.0000000000000002</v>
      </c>
      <c r="W206" s="102">
        <f t="shared" si="81"/>
        <v>0</v>
      </c>
      <c r="X206" s="99">
        <f t="shared" si="82"/>
        <v>0</v>
      </c>
      <c r="Y206" s="84">
        <v>46107.72</v>
      </c>
      <c r="Z206" s="84">
        <v>35875.800000000003</v>
      </c>
      <c r="AA206" s="99">
        <f t="shared" si="83"/>
        <v>0.77808661976779603</v>
      </c>
      <c r="AB206" s="100">
        <f t="shared" si="84"/>
        <v>-10231.919999999998</v>
      </c>
      <c r="AC206" s="99">
        <f t="shared" si="85"/>
        <v>-0.22191338023220403</v>
      </c>
      <c r="AD206" s="102">
        <f t="shared" si="86"/>
        <v>210274.62999999998</v>
      </c>
      <c r="AE206" s="102">
        <f t="shared" si="87"/>
        <v>200042.71000000002</v>
      </c>
      <c r="AF206" s="99">
        <f t="shared" si="88"/>
        <v>0.95134020685234377</v>
      </c>
      <c r="AG206" s="102">
        <f t="shared" si="89"/>
        <v>-10231.919999999955</v>
      </c>
      <c r="AH206" s="99">
        <f t="shared" si="90"/>
        <v>-4.8659793147656262E-2</v>
      </c>
      <c r="AI206" s="84">
        <v>16983.68</v>
      </c>
      <c r="AJ206" s="84">
        <v>143739.64000000001</v>
      </c>
      <c r="AK206" s="84">
        <v>51457.06</v>
      </c>
      <c r="AL206" s="84">
        <v>23512.03</v>
      </c>
      <c r="AM206" s="84">
        <v>146097.68</v>
      </c>
      <c r="AN206" s="84">
        <v>16405.73</v>
      </c>
      <c r="AO206" s="84">
        <v>45449.56</v>
      </c>
      <c r="AP206" s="84">
        <v>79737.81</v>
      </c>
      <c r="AQ206" s="84">
        <v>28975.67</v>
      </c>
      <c r="AR206" s="70">
        <f t="shared" si="91"/>
        <v>762633.49000000011</v>
      </c>
    </row>
    <row r="207" spans="1:44" ht="63" x14ac:dyDescent="0.25">
      <c r="A207" s="18" t="str">
        <f t="shared" si="92"/>
        <v>4.3.4.2.2</v>
      </c>
      <c r="B207" s="63">
        <v>4</v>
      </c>
      <c r="C207" s="74" t="s">
        <v>319</v>
      </c>
      <c r="D207" s="65" t="s">
        <v>320</v>
      </c>
      <c r="E207" s="74" t="s">
        <v>354</v>
      </c>
      <c r="F207" s="65" t="s">
        <v>355</v>
      </c>
      <c r="G207" s="66" t="s">
        <v>358</v>
      </c>
      <c r="H207" s="65" t="s">
        <v>359</v>
      </c>
      <c r="I207" s="66">
        <v>2</v>
      </c>
      <c r="J207" s="68" t="s">
        <v>325</v>
      </c>
      <c r="K207" s="63" t="s">
        <v>14</v>
      </c>
      <c r="L207" s="84">
        <v>0</v>
      </c>
      <c r="M207" s="84">
        <v>0</v>
      </c>
      <c r="N207" s="84">
        <v>0</v>
      </c>
      <c r="O207" s="84">
        <v>0</v>
      </c>
      <c r="P207" s="84">
        <v>0</v>
      </c>
      <c r="Q207" s="99" t="str">
        <f t="shared" si="75"/>
        <v>nebija plānots</v>
      </c>
      <c r="R207" s="100">
        <f t="shared" si="76"/>
        <v>0</v>
      </c>
      <c r="S207" s="99" t="str">
        <f t="shared" si="77"/>
        <v>nebija plānots</v>
      </c>
      <c r="T207" s="102">
        <f t="shared" si="78"/>
        <v>0</v>
      </c>
      <c r="U207" s="102">
        <f t="shared" si="79"/>
        <v>0</v>
      </c>
      <c r="V207" s="99" t="str">
        <f t="shared" si="80"/>
        <v>nebija plānots</v>
      </c>
      <c r="W207" s="102">
        <f t="shared" si="81"/>
        <v>0</v>
      </c>
      <c r="X207" s="99" t="str">
        <f t="shared" si="82"/>
        <v>nebija plānots</v>
      </c>
      <c r="Y207" s="84">
        <v>0</v>
      </c>
      <c r="Z207" s="84">
        <v>0</v>
      </c>
      <c r="AA207" s="99" t="str">
        <f t="shared" si="83"/>
        <v>nebija plānots</v>
      </c>
      <c r="AB207" s="100">
        <f t="shared" si="84"/>
        <v>0</v>
      </c>
      <c r="AC207" s="99" t="str">
        <f t="shared" si="85"/>
        <v>nebija plānots</v>
      </c>
      <c r="AD207" s="102">
        <f t="shared" si="86"/>
        <v>0</v>
      </c>
      <c r="AE207" s="102">
        <f t="shared" si="87"/>
        <v>0</v>
      </c>
      <c r="AF207" s="99" t="str">
        <f t="shared" si="88"/>
        <v>nebija plānots</v>
      </c>
      <c r="AG207" s="102">
        <f t="shared" si="89"/>
        <v>0</v>
      </c>
      <c r="AH207" s="99" t="str">
        <f t="shared" si="90"/>
        <v>nebija plānots</v>
      </c>
      <c r="AI207" s="84">
        <v>0</v>
      </c>
      <c r="AJ207" s="84">
        <v>0</v>
      </c>
      <c r="AK207" s="84">
        <v>0</v>
      </c>
      <c r="AL207" s="84">
        <v>0</v>
      </c>
      <c r="AM207" s="84">
        <v>0</v>
      </c>
      <c r="AN207" s="84">
        <v>0</v>
      </c>
      <c r="AO207" s="84">
        <v>0</v>
      </c>
      <c r="AP207" s="84">
        <v>0</v>
      </c>
      <c r="AQ207" s="84">
        <v>0</v>
      </c>
      <c r="AR207" s="70">
        <f t="shared" si="91"/>
        <v>0</v>
      </c>
    </row>
    <row r="208" spans="1:44" ht="63" x14ac:dyDescent="0.25">
      <c r="A208" s="18" t="str">
        <f t="shared" si="92"/>
        <v>4.3.4.3._</v>
      </c>
      <c r="B208" s="63">
        <v>4</v>
      </c>
      <c r="C208" s="74" t="s">
        <v>319</v>
      </c>
      <c r="D208" s="65" t="s">
        <v>320</v>
      </c>
      <c r="E208" s="74" t="s">
        <v>354</v>
      </c>
      <c r="F208" s="65" t="s">
        <v>355</v>
      </c>
      <c r="G208" s="66" t="s">
        <v>360</v>
      </c>
      <c r="H208" s="65" t="s">
        <v>361</v>
      </c>
      <c r="I208" s="66" t="s">
        <v>27</v>
      </c>
      <c r="J208" s="68" t="s">
        <v>325</v>
      </c>
      <c r="K208" s="63" t="s">
        <v>14</v>
      </c>
      <c r="L208" s="84">
        <v>0</v>
      </c>
      <c r="M208" s="84">
        <v>105406.54999999999</v>
      </c>
      <c r="N208" s="84">
        <v>0</v>
      </c>
      <c r="O208" s="84">
        <v>0</v>
      </c>
      <c r="P208" s="84">
        <v>0</v>
      </c>
      <c r="Q208" s="99" t="str">
        <f t="shared" si="75"/>
        <v>nebija plānots</v>
      </c>
      <c r="R208" s="100">
        <f t="shared" si="76"/>
        <v>0</v>
      </c>
      <c r="S208" s="99" t="str">
        <f t="shared" si="77"/>
        <v>nebija plānots</v>
      </c>
      <c r="T208" s="102">
        <f t="shared" si="78"/>
        <v>0</v>
      </c>
      <c r="U208" s="102">
        <f t="shared" si="79"/>
        <v>0</v>
      </c>
      <c r="V208" s="99" t="str">
        <f t="shared" si="80"/>
        <v>nebija plānots</v>
      </c>
      <c r="W208" s="102">
        <f t="shared" si="81"/>
        <v>0</v>
      </c>
      <c r="X208" s="99" t="str">
        <f t="shared" si="82"/>
        <v>nebija plānots</v>
      </c>
      <c r="Y208" s="84">
        <v>0</v>
      </c>
      <c r="Z208" s="84">
        <v>0</v>
      </c>
      <c r="AA208" s="99" t="str">
        <f t="shared" si="83"/>
        <v>nebija plānots</v>
      </c>
      <c r="AB208" s="100">
        <f t="shared" si="84"/>
        <v>0</v>
      </c>
      <c r="AC208" s="99" t="str">
        <f t="shared" si="85"/>
        <v>nebija plānots</v>
      </c>
      <c r="AD208" s="102">
        <f t="shared" si="86"/>
        <v>0</v>
      </c>
      <c r="AE208" s="102">
        <f t="shared" si="87"/>
        <v>0</v>
      </c>
      <c r="AF208" s="99" t="str">
        <f t="shared" si="88"/>
        <v>nebija plānots</v>
      </c>
      <c r="AG208" s="102">
        <f t="shared" si="89"/>
        <v>0</v>
      </c>
      <c r="AH208" s="99" t="str">
        <f t="shared" si="90"/>
        <v>nebija plānots</v>
      </c>
      <c r="AI208" s="84">
        <v>0</v>
      </c>
      <c r="AJ208" s="84">
        <v>0</v>
      </c>
      <c r="AK208" s="84">
        <v>81942</v>
      </c>
      <c r="AL208" s="84">
        <v>0</v>
      </c>
      <c r="AM208" s="84">
        <v>0</v>
      </c>
      <c r="AN208" s="84">
        <v>0</v>
      </c>
      <c r="AO208" s="84">
        <v>102127</v>
      </c>
      <c r="AP208" s="84">
        <v>0</v>
      </c>
      <c r="AQ208" s="84">
        <v>0</v>
      </c>
      <c r="AR208" s="70">
        <f t="shared" si="91"/>
        <v>184069</v>
      </c>
    </row>
    <row r="209" spans="1:44" ht="63" x14ac:dyDescent="0.25">
      <c r="A209" s="18" t="str">
        <f t="shared" si="92"/>
        <v>4.3.4.4.1</v>
      </c>
      <c r="B209" s="63">
        <v>4</v>
      </c>
      <c r="C209" s="74" t="s">
        <v>319</v>
      </c>
      <c r="D209" s="65" t="s">
        <v>320</v>
      </c>
      <c r="E209" s="74" t="s">
        <v>354</v>
      </c>
      <c r="F209" s="65" t="s">
        <v>355</v>
      </c>
      <c r="G209" s="66" t="s">
        <v>362</v>
      </c>
      <c r="H209" s="65" t="s">
        <v>363</v>
      </c>
      <c r="I209" s="66">
        <v>1</v>
      </c>
      <c r="J209" s="73" t="s">
        <v>84</v>
      </c>
      <c r="K209" s="63" t="s">
        <v>14</v>
      </c>
      <c r="L209" s="84">
        <v>0</v>
      </c>
      <c r="M209" s="84">
        <v>157263.37</v>
      </c>
      <c r="N209" s="84">
        <v>25315.81</v>
      </c>
      <c r="O209" s="84">
        <v>46331</v>
      </c>
      <c r="P209" s="84">
        <v>46331.229999999996</v>
      </c>
      <c r="Q209" s="99">
        <f t="shared" si="75"/>
        <v>1.0000049642787765</v>
      </c>
      <c r="R209" s="100">
        <f t="shared" si="76"/>
        <v>0.22999999999592546</v>
      </c>
      <c r="S209" s="99">
        <f t="shared" si="77"/>
        <v>4.964278776541095E-6</v>
      </c>
      <c r="T209" s="102">
        <f t="shared" si="78"/>
        <v>71646.81</v>
      </c>
      <c r="U209" s="102">
        <f t="shared" si="79"/>
        <v>71647.039999999994</v>
      </c>
      <c r="V209" s="99">
        <f t="shared" si="80"/>
        <v>1.0000032101917726</v>
      </c>
      <c r="W209" s="102">
        <f t="shared" si="81"/>
        <v>0.22999999999592546</v>
      </c>
      <c r="X209" s="99">
        <f t="shared" si="82"/>
        <v>3.210191772612423E-6</v>
      </c>
      <c r="Y209" s="84">
        <v>33077</v>
      </c>
      <c r="Z209" s="84">
        <v>33067.56</v>
      </c>
      <c r="AA209" s="99">
        <f t="shared" si="83"/>
        <v>0.99971460531487133</v>
      </c>
      <c r="AB209" s="100">
        <f t="shared" si="84"/>
        <v>-9.4400000000023283</v>
      </c>
      <c r="AC209" s="99">
        <f t="shared" si="85"/>
        <v>-2.8539468512870964E-4</v>
      </c>
      <c r="AD209" s="102">
        <f t="shared" si="86"/>
        <v>104723.81</v>
      </c>
      <c r="AE209" s="102">
        <f t="shared" si="87"/>
        <v>104714.59999999999</v>
      </c>
      <c r="AF209" s="99">
        <f t="shared" si="88"/>
        <v>0.99991205438381203</v>
      </c>
      <c r="AG209" s="102">
        <f t="shared" si="89"/>
        <v>-9.2100000000064028</v>
      </c>
      <c r="AH209" s="99">
        <f t="shared" si="90"/>
        <v>-8.7945616188013048E-5</v>
      </c>
      <c r="AI209" s="84">
        <v>0</v>
      </c>
      <c r="AJ209" s="84">
        <v>40482</v>
      </c>
      <c r="AK209" s="84">
        <v>46094</v>
      </c>
      <c r="AL209" s="84">
        <v>0</v>
      </c>
      <c r="AM209" s="84">
        <v>56186</v>
      </c>
      <c r="AN209" s="84">
        <v>43084</v>
      </c>
      <c r="AO209" s="84">
        <v>0</v>
      </c>
      <c r="AP209" s="84">
        <v>38787</v>
      </c>
      <c r="AQ209" s="84">
        <v>34169</v>
      </c>
      <c r="AR209" s="70">
        <f t="shared" si="91"/>
        <v>363525.81</v>
      </c>
    </row>
    <row r="210" spans="1:44" ht="63" x14ac:dyDescent="0.25">
      <c r="A210" s="18" t="str">
        <f t="shared" si="92"/>
        <v>4.3.4.5.1</v>
      </c>
      <c r="B210" s="63">
        <v>4</v>
      </c>
      <c r="C210" s="74" t="s">
        <v>319</v>
      </c>
      <c r="D210" s="65" t="s">
        <v>320</v>
      </c>
      <c r="E210" s="74" t="s">
        <v>354</v>
      </c>
      <c r="F210" s="65" t="s">
        <v>355</v>
      </c>
      <c r="G210" s="66" t="s">
        <v>364</v>
      </c>
      <c r="H210" s="65" t="s">
        <v>365</v>
      </c>
      <c r="I210" s="66">
        <v>1</v>
      </c>
      <c r="J210" s="73" t="s">
        <v>84</v>
      </c>
      <c r="K210" s="63" t="s">
        <v>14</v>
      </c>
      <c r="L210" s="84">
        <v>0</v>
      </c>
      <c r="M210" s="84">
        <v>4629.55</v>
      </c>
      <c r="N210" s="84">
        <v>0</v>
      </c>
      <c r="O210" s="84">
        <v>2021</v>
      </c>
      <c r="P210" s="84">
        <v>2021.23</v>
      </c>
      <c r="Q210" s="99">
        <f t="shared" si="75"/>
        <v>1.0001138050470064</v>
      </c>
      <c r="R210" s="100">
        <f t="shared" si="76"/>
        <v>0.23000000000001819</v>
      </c>
      <c r="S210" s="99">
        <f t="shared" si="77"/>
        <v>1.1380504700644146E-4</v>
      </c>
      <c r="T210" s="102">
        <f t="shared" si="78"/>
        <v>2021</v>
      </c>
      <c r="U210" s="102">
        <f t="shared" si="79"/>
        <v>2021.23</v>
      </c>
      <c r="V210" s="99">
        <f t="shared" si="80"/>
        <v>1.0001138050470064</v>
      </c>
      <c r="W210" s="102">
        <f t="shared" si="81"/>
        <v>0.23000000000001819</v>
      </c>
      <c r="X210" s="99">
        <f t="shared" si="82"/>
        <v>1.1380504700644146E-4</v>
      </c>
      <c r="Y210" s="84">
        <v>0</v>
      </c>
      <c r="Z210" s="84">
        <v>0</v>
      </c>
      <c r="AA210" s="99" t="str">
        <f t="shared" si="83"/>
        <v>nebija plānots</v>
      </c>
      <c r="AB210" s="100">
        <f t="shared" si="84"/>
        <v>0</v>
      </c>
      <c r="AC210" s="99" t="str">
        <f t="shared" si="85"/>
        <v>nebija plānots</v>
      </c>
      <c r="AD210" s="102">
        <f t="shared" si="86"/>
        <v>2021</v>
      </c>
      <c r="AE210" s="102">
        <f t="shared" si="87"/>
        <v>2021.23</v>
      </c>
      <c r="AF210" s="99">
        <f t="shared" si="88"/>
        <v>1.0001138050470064</v>
      </c>
      <c r="AG210" s="102">
        <f t="shared" si="89"/>
        <v>0.23000000000001819</v>
      </c>
      <c r="AH210" s="99">
        <f t="shared" si="90"/>
        <v>1.1380504700644146E-4</v>
      </c>
      <c r="AI210" s="84">
        <v>0</v>
      </c>
      <c r="AJ210" s="84">
        <v>67143</v>
      </c>
      <c r="AK210" s="84">
        <v>0</v>
      </c>
      <c r="AL210" s="84">
        <v>0</v>
      </c>
      <c r="AM210" s="84">
        <v>118798</v>
      </c>
      <c r="AN210" s="84">
        <v>0</v>
      </c>
      <c r="AO210" s="84">
        <v>0</v>
      </c>
      <c r="AP210" s="84">
        <v>0</v>
      </c>
      <c r="AQ210" s="84">
        <v>0</v>
      </c>
      <c r="AR210" s="70">
        <f t="shared" si="91"/>
        <v>187962</v>
      </c>
    </row>
    <row r="211" spans="1:44" ht="84" x14ac:dyDescent="0.25">
      <c r="A211" s="18" t="str">
        <f t="shared" si="92"/>
        <v>4.3.4.6._</v>
      </c>
      <c r="B211" s="63">
        <v>4</v>
      </c>
      <c r="C211" s="74" t="s">
        <v>319</v>
      </c>
      <c r="D211" s="65" t="s">
        <v>320</v>
      </c>
      <c r="E211" s="74" t="s">
        <v>354</v>
      </c>
      <c r="F211" s="65" t="s">
        <v>355</v>
      </c>
      <c r="G211" s="66" t="s">
        <v>366</v>
      </c>
      <c r="H211" s="65" t="s">
        <v>367</v>
      </c>
      <c r="I211" s="66" t="s">
        <v>27</v>
      </c>
      <c r="J211" s="73" t="s">
        <v>368</v>
      </c>
      <c r="K211" s="63" t="s">
        <v>14</v>
      </c>
      <c r="L211" s="84">
        <v>0</v>
      </c>
      <c r="M211" s="84">
        <v>149087.85</v>
      </c>
      <c r="N211" s="84">
        <v>0</v>
      </c>
      <c r="O211" s="84">
        <v>0</v>
      </c>
      <c r="P211" s="84">
        <v>0</v>
      </c>
      <c r="Q211" s="99" t="str">
        <f t="shared" si="75"/>
        <v>nebija plānots</v>
      </c>
      <c r="R211" s="100">
        <f t="shared" si="76"/>
        <v>0</v>
      </c>
      <c r="S211" s="99" t="str">
        <f t="shared" si="77"/>
        <v>nebija plānots</v>
      </c>
      <c r="T211" s="102">
        <f t="shared" si="78"/>
        <v>0</v>
      </c>
      <c r="U211" s="102">
        <f t="shared" si="79"/>
        <v>0</v>
      </c>
      <c r="V211" s="99" t="str">
        <f t="shared" si="80"/>
        <v>nebija plānots</v>
      </c>
      <c r="W211" s="102">
        <f t="shared" si="81"/>
        <v>0</v>
      </c>
      <c r="X211" s="99" t="str">
        <f t="shared" si="82"/>
        <v>nebija plānots</v>
      </c>
      <c r="Y211" s="84">
        <v>259156.36</v>
      </c>
      <c r="Z211" s="84">
        <v>258405.55</v>
      </c>
      <c r="AA211" s="99">
        <f t="shared" si="83"/>
        <v>0.99710286870829645</v>
      </c>
      <c r="AB211" s="100">
        <f t="shared" si="84"/>
        <v>-750.80999999999767</v>
      </c>
      <c r="AC211" s="99">
        <f t="shared" si="85"/>
        <v>-2.8971312917035791E-3</v>
      </c>
      <c r="AD211" s="102">
        <f t="shared" si="86"/>
        <v>259156.36</v>
      </c>
      <c r="AE211" s="102">
        <f t="shared" si="87"/>
        <v>258405.55</v>
      </c>
      <c r="AF211" s="99">
        <f t="shared" si="88"/>
        <v>0.99710286870829645</v>
      </c>
      <c r="AG211" s="102">
        <f t="shared" si="89"/>
        <v>-750.80999999999767</v>
      </c>
      <c r="AH211" s="99">
        <f t="shared" si="90"/>
        <v>-2.8971312917035791E-3</v>
      </c>
      <c r="AI211" s="84">
        <v>0</v>
      </c>
      <c r="AJ211" s="84">
        <v>0</v>
      </c>
      <c r="AK211" s="84">
        <v>0</v>
      </c>
      <c r="AL211" s="84">
        <v>0</v>
      </c>
      <c r="AM211" s="84">
        <v>0</v>
      </c>
      <c r="AN211" s="84">
        <v>231882</v>
      </c>
      <c r="AO211" s="84">
        <v>0</v>
      </c>
      <c r="AP211" s="84">
        <v>0</v>
      </c>
      <c r="AQ211" s="84">
        <v>0</v>
      </c>
      <c r="AR211" s="70">
        <f t="shared" si="91"/>
        <v>491038.36</v>
      </c>
    </row>
    <row r="212" spans="1:44" ht="63" x14ac:dyDescent="0.25">
      <c r="A212" s="18" t="str">
        <f t="shared" si="92"/>
        <v>4.3.4.7.1</v>
      </c>
      <c r="B212" s="63">
        <v>4</v>
      </c>
      <c r="C212" s="74" t="s">
        <v>319</v>
      </c>
      <c r="D212" s="65" t="s">
        <v>320</v>
      </c>
      <c r="E212" s="74" t="s">
        <v>354</v>
      </c>
      <c r="F212" s="65" t="s">
        <v>355</v>
      </c>
      <c r="G212" s="66" t="s">
        <v>369</v>
      </c>
      <c r="H212" s="65" t="s">
        <v>370</v>
      </c>
      <c r="I212" s="66">
        <v>1</v>
      </c>
      <c r="J212" s="73" t="s">
        <v>368</v>
      </c>
      <c r="K212" s="63" t="s">
        <v>14</v>
      </c>
      <c r="L212" s="84">
        <v>0</v>
      </c>
      <c r="M212" s="84">
        <v>41072.769999999997</v>
      </c>
      <c r="N212" s="84">
        <v>0</v>
      </c>
      <c r="O212" s="84">
        <v>138146</v>
      </c>
      <c r="P212" s="84">
        <v>138146.06</v>
      </c>
      <c r="Q212" s="99">
        <f t="shared" si="75"/>
        <v>1.0000004343231075</v>
      </c>
      <c r="R212" s="100">
        <f t="shared" si="76"/>
        <v>5.9999999997671694E-2</v>
      </c>
      <c r="S212" s="99">
        <f t="shared" si="77"/>
        <v>4.343231074202054E-7</v>
      </c>
      <c r="T212" s="102">
        <f t="shared" si="78"/>
        <v>138146</v>
      </c>
      <c r="U212" s="102">
        <f t="shared" si="79"/>
        <v>138146.06</v>
      </c>
      <c r="V212" s="99">
        <f t="shared" si="80"/>
        <v>1.0000004343231075</v>
      </c>
      <c r="W212" s="102">
        <f t="shared" si="81"/>
        <v>5.9999999997671694E-2</v>
      </c>
      <c r="X212" s="99">
        <f t="shared" si="82"/>
        <v>4.343231074202054E-7</v>
      </c>
      <c r="Y212" s="84">
        <v>0</v>
      </c>
      <c r="Z212" s="84">
        <v>0</v>
      </c>
      <c r="AA212" s="99" t="str">
        <f t="shared" si="83"/>
        <v>nebija plānots</v>
      </c>
      <c r="AB212" s="100">
        <f t="shared" si="84"/>
        <v>0</v>
      </c>
      <c r="AC212" s="99" t="str">
        <f t="shared" si="85"/>
        <v>nebija plānots</v>
      </c>
      <c r="AD212" s="102">
        <f t="shared" si="86"/>
        <v>138146</v>
      </c>
      <c r="AE212" s="102">
        <f t="shared" si="87"/>
        <v>138146.06</v>
      </c>
      <c r="AF212" s="99">
        <f t="shared" si="88"/>
        <v>1.0000004343231075</v>
      </c>
      <c r="AG212" s="102">
        <f t="shared" si="89"/>
        <v>5.9999999997671694E-2</v>
      </c>
      <c r="AH212" s="99">
        <f t="shared" si="90"/>
        <v>4.343231074202054E-7</v>
      </c>
      <c r="AI212" s="84">
        <v>0</v>
      </c>
      <c r="AJ212" s="84">
        <v>0</v>
      </c>
      <c r="AK212" s="84">
        <v>0</v>
      </c>
      <c r="AL212" s="84">
        <v>0</v>
      </c>
      <c r="AM212" s="84">
        <v>0</v>
      </c>
      <c r="AN212" s="84">
        <v>218122</v>
      </c>
      <c r="AO212" s="84">
        <v>0</v>
      </c>
      <c r="AP212" s="84">
        <v>74651</v>
      </c>
      <c r="AQ212" s="84">
        <v>0</v>
      </c>
      <c r="AR212" s="70">
        <f t="shared" si="91"/>
        <v>430919</v>
      </c>
    </row>
    <row r="213" spans="1:44" ht="63" x14ac:dyDescent="0.25">
      <c r="A213" s="18" t="str">
        <f t="shared" si="92"/>
        <v>4.3.4.8.1</v>
      </c>
      <c r="B213" s="63">
        <v>4</v>
      </c>
      <c r="C213" s="74" t="s">
        <v>319</v>
      </c>
      <c r="D213" s="65" t="s">
        <v>320</v>
      </c>
      <c r="E213" s="74" t="s">
        <v>354</v>
      </c>
      <c r="F213" s="65" t="s">
        <v>355</v>
      </c>
      <c r="G213" s="66" t="s">
        <v>371</v>
      </c>
      <c r="H213" s="65" t="s">
        <v>372</v>
      </c>
      <c r="I213" s="66">
        <v>1</v>
      </c>
      <c r="J213" s="68" t="s">
        <v>307</v>
      </c>
      <c r="K213" s="63" t="s">
        <v>14</v>
      </c>
      <c r="L213" s="84">
        <v>0</v>
      </c>
      <c r="M213" s="84">
        <v>164557.43000000002</v>
      </c>
      <c r="N213" s="84">
        <v>59795.08</v>
      </c>
      <c r="O213" s="84">
        <v>0</v>
      </c>
      <c r="P213" s="84">
        <v>0</v>
      </c>
      <c r="Q213" s="99" t="str">
        <f t="shared" si="75"/>
        <v>nebija plānots</v>
      </c>
      <c r="R213" s="100">
        <f t="shared" si="76"/>
        <v>0</v>
      </c>
      <c r="S213" s="99" t="str">
        <f t="shared" si="77"/>
        <v>nebija plānots</v>
      </c>
      <c r="T213" s="102">
        <f t="shared" si="78"/>
        <v>59795.08</v>
      </c>
      <c r="U213" s="102">
        <f t="shared" si="79"/>
        <v>59795.08</v>
      </c>
      <c r="V213" s="99">
        <f t="shared" si="80"/>
        <v>1</v>
      </c>
      <c r="W213" s="102">
        <f t="shared" si="81"/>
        <v>0</v>
      </c>
      <c r="X213" s="99">
        <f t="shared" si="82"/>
        <v>0</v>
      </c>
      <c r="Y213" s="84">
        <v>0</v>
      </c>
      <c r="Z213" s="84">
        <v>0</v>
      </c>
      <c r="AA213" s="99" t="str">
        <f t="shared" si="83"/>
        <v>nebija plānots</v>
      </c>
      <c r="AB213" s="100">
        <f t="shared" si="84"/>
        <v>0</v>
      </c>
      <c r="AC213" s="99" t="str">
        <f t="shared" si="85"/>
        <v>nebija plānots</v>
      </c>
      <c r="AD213" s="102">
        <f t="shared" si="86"/>
        <v>59795.08</v>
      </c>
      <c r="AE213" s="102">
        <f t="shared" si="87"/>
        <v>59795.08</v>
      </c>
      <c r="AF213" s="99">
        <f t="shared" si="88"/>
        <v>1</v>
      </c>
      <c r="AG213" s="102">
        <f t="shared" si="89"/>
        <v>0</v>
      </c>
      <c r="AH213" s="99">
        <f t="shared" si="90"/>
        <v>0</v>
      </c>
      <c r="AI213" s="84">
        <v>0</v>
      </c>
      <c r="AJ213" s="84">
        <v>0</v>
      </c>
      <c r="AK213" s="84">
        <v>45014</v>
      </c>
      <c r="AL213" s="84">
        <v>0</v>
      </c>
      <c r="AM213" s="84">
        <v>0</v>
      </c>
      <c r="AN213" s="84">
        <v>45014</v>
      </c>
      <c r="AO213" s="84">
        <v>0</v>
      </c>
      <c r="AP213" s="84">
        <v>0</v>
      </c>
      <c r="AQ213" s="84">
        <v>45014</v>
      </c>
      <c r="AR213" s="70">
        <f t="shared" si="91"/>
        <v>194837.08000000002</v>
      </c>
    </row>
    <row r="214" spans="1:44" ht="63" x14ac:dyDescent="0.25">
      <c r="A214" s="18" t="str">
        <f t="shared" si="92"/>
        <v>4.3.4.9._</v>
      </c>
      <c r="B214" s="63">
        <v>4</v>
      </c>
      <c r="C214" s="74" t="s">
        <v>319</v>
      </c>
      <c r="D214" s="65" t="s">
        <v>320</v>
      </c>
      <c r="E214" s="74" t="s">
        <v>354</v>
      </c>
      <c r="F214" s="65" t="s">
        <v>355</v>
      </c>
      <c r="G214" s="66" t="s">
        <v>373</v>
      </c>
      <c r="H214" s="65" t="s">
        <v>374</v>
      </c>
      <c r="I214" s="66" t="s">
        <v>27</v>
      </c>
      <c r="J214" s="73" t="s">
        <v>307</v>
      </c>
      <c r="K214" s="63" t="s">
        <v>14</v>
      </c>
      <c r="L214" s="84">
        <v>0</v>
      </c>
      <c r="M214" s="84">
        <v>0</v>
      </c>
      <c r="N214" s="84">
        <v>0</v>
      </c>
      <c r="O214" s="84">
        <v>0</v>
      </c>
      <c r="P214" s="84">
        <v>0</v>
      </c>
      <c r="Q214" s="99" t="str">
        <f t="shared" si="75"/>
        <v>nebija plānots</v>
      </c>
      <c r="R214" s="100">
        <f t="shared" si="76"/>
        <v>0</v>
      </c>
      <c r="S214" s="99" t="str">
        <f t="shared" si="77"/>
        <v>nebija plānots</v>
      </c>
      <c r="T214" s="102">
        <f t="shared" si="78"/>
        <v>0</v>
      </c>
      <c r="U214" s="102">
        <f t="shared" si="79"/>
        <v>0</v>
      </c>
      <c r="V214" s="99" t="str">
        <f t="shared" si="80"/>
        <v>nebija plānots</v>
      </c>
      <c r="W214" s="102">
        <f t="shared" si="81"/>
        <v>0</v>
      </c>
      <c r="X214" s="99" t="str">
        <f t="shared" si="82"/>
        <v>nebija plānots</v>
      </c>
      <c r="Y214" s="84">
        <v>0</v>
      </c>
      <c r="Z214" s="84">
        <v>0</v>
      </c>
      <c r="AA214" s="99" t="str">
        <f t="shared" si="83"/>
        <v>nebija plānots</v>
      </c>
      <c r="AB214" s="100">
        <f t="shared" si="84"/>
        <v>0</v>
      </c>
      <c r="AC214" s="99" t="str">
        <f t="shared" si="85"/>
        <v>nebija plānots</v>
      </c>
      <c r="AD214" s="102">
        <f t="shared" si="86"/>
        <v>0</v>
      </c>
      <c r="AE214" s="102">
        <f t="shared" si="87"/>
        <v>0</v>
      </c>
      <c r="AF214" s="99" t="str">
        <f t="shared" si="88"/>
        <v>nebija plānots</v>
      </c>
      <c r="AG214" s="102">
        <f t="shared" si="89"/>
        <v>0</v>
      </c>
      <c r="AH214" s="99" t="str">
        <f t="shared" si="90"/>
        <v>nebija plānots</v>
      </c>
      <c r="AI214" s="84">
        <v>0</v>
      </c>
      <c r="AJ214" s="84">
        <v>0</v>
      </c>
      <c r="AK214" s="84">
        <v>0</v>
      </c>
      <c r="AL214" s="84">
        <v>0</v>
      </c>
      <c r="AM214" s="84">
        <v>0</v>
      </c>
      <c r="AN214" s="84">
        <v>36326</v>
      </c>
      <c r="AO214" s="84">
        <v>0</v>
      </c>
      <c r="AP214" s="84">
        <v>0</v>
      </c>
      <c r="AQ214" s="84">
        <v>0</v>
      </c>
      <c r="AR214" s="70">
        <f t="shared" si="91"/>
        <v>36326</v>
      </c>
    </row>
    <row r="215" spans="1:44" ht="94.5" x14ac:dyDescent="0.25">
      <c r="A215" s="18" t="str">
        <f t="shared" si="92"/>
        <v>4.3.5.1.1</v>
      </c>
      <c r="B215" s="63">
        <v>4</v>
      </c>
      <c r="C215" s="74" t="s">
        <v>319</v>
      </c>
      <c r="D215" s="65" t="s">
        <v>320</v>
      </c>
      <c r="E215" s="74" t="s">
        <v>375</v>
      </c>
      <c r="F215" s="65" t="s">
        <v>376</v>
      </c>
      <c r="G215" s="66" t="s">
        <v>377</v>
      </c>
      <c r="H215" s="65" t="s">
        <v>378</v>
      </c>
      <c r="I215" s="66">
        <v>1</v>
      </c>
      <c r="J215" s="68" t="s">
        <v>325</v>
      </c>
      <c r="K215" s="63" t="s">
        <v>14</v>
      </c>
      <c r="L215" s="84">
        <v>0</v>
      </c>
      <c r="M215" s="84">
        <v>0</v>
      </c>
      <c r="N215" s="84">
        <v>41423</v>
      </c>
      <c r="O215" s="84">
        <v>0</v>
      </c>
      <c r="P215" s="84">
        <v>0</v>
      </c>
      <c r="Q215" s="99" t="str">
        <f t="shared" si="75"/>
        <v>nebija plānots</v>
      </c>
      <c r="R215" s="100">
        <f t="shared" si="76"/>
        <v>0</v>
      </c>
      <c r="S215" s="99" t="str">
        <f t="shared" si="77"/>
        <v>nebija plānots</v>
      </c>
      <c r="T215" s="102">
        <f t="shared" si="78"/>
        <v>41423</v>
      </c>
      <c r="U215" s="102">
        <f t="shared" si="79"/>
        <v>41423</v>
      </c>
      <c r="V215" s="99">
        <f t="shared" si="80"/>
        <v>1</v>
      </c>
      <c r="W215" s="102">
        <f t="shared" si="81"/>
        <v>0</v>
      </c>
      <c r="X215" s="99">
        <f t="shared" si="82"/>
        <v>0</v>
      </c>
      <c r="Y215" s="84">
        <v>28058</v>
      </c>
      <c r="Z215" s="84">
        <v>28058.42</v>
      </c>
      <c r="AA215" s="99">
        <f t="shared" si="83"/>
        <v>1.0000149689928006</v>
      </c>
      <c r="AB215" s="100">
        <f t="shared" si="84"/>
        <v>0.41999999999825377</v>
      </c>
      <c r="AC215" s="99">
        <f t="shared" si="85"/>
        <v>1.4968992800565035E-5</v>
      </c>
      <c r="AD215" s="102">
        <f t="shared" si="86"/>
        <v>69481</v>
      </c>
      <c r="AE215" s="102">
        <f t="shared" si="87"/>
        <v>69481.42</v>
      </c>
      <c r="AF215" s="99">
        <f t="shared" si="88"/>
        <v>1.0000060448180077</v>
      </c>
      <c r="AG215" s="102">
        <f t="shared" si="89"/>
        <v>0.41999999999825377</v>
      </c>
      <c r="AH215" s="99">
        <f t="shared" si="90"/>
        <v>6.0448180077755611E-6</v>
      </c>
      <c r="AI215" s="84">
        <v>11794</v>
      </c>
      <c r="AJ215" s="84">
        <v>185402</v>
      </c>
      <c r="AK215" s="84">
        <v>325347</v>
      </c>
      <c r="AL215" s="84">
        <v>206620</v>
      </c>
      <c r="AM215" s="84">
        <v>15300</v>
      </c>
      <c r="AN215" s="84">
        <v>75000</v>
      </c>
      <c r="AO215" s="84">
        <v>211195</v>
      </c>
      <c r="AP215" s="84">
        <v>22500</v>
      </c>
      <c r="AQ215" s="84">
        <v>370871</v>
      </c>
      <c r="AR215" s="70">
        <f t="shared" si="91"/>
        <v>1493510</v>
      </c>
    </row>
    <row r="216" spans="1:44" ht="94.5" x14ac:dyDescent="0.25">
      <c r="A216" s="18" t="str">
        <f t="shared" si="92"/>
        <v>4.3.5.1.2</v>
      </c>
      <c r="B216" s="63">
        <v>4</v>
      </c>
      <c r="C216" s="74" t="s">
        <v>319</v>
      </c>
      <c r="D216" s="65" t="s">
        <v>320</v>
      </c>
      <c r="E216" s="74" t="s">
        <v>375</v>
      </c>
      <c r="F216" s="65" t="s">
        <v>376</v>
      </c>
      <c r="G216" s="66" t="s">
        <v>377</v>
      </c>
      <c r="H216" s="65" t="s">
        <v>378</v>
      </c>
      <c r="I216" s="66">
        <v>2</v>
      </c>
      <c r="J216" s="68" t="s">
        <v>325</v>
      </c>
      <c r="K216" s="63" t="s">
        <v>14</v>
      </c>
      <c r="L216" s="84">
        <v>0</v>
      </c>
      <c r="M216" s="84">
        <v>0</v>
      </c>
      <c r="N216" s="84">
        <v>0</v>
      </c>
      <c r="O216" s="84">
        <v>0</v>
      </c>
      <c r="P216" s="84">
        <v>0</v>
      </c>
      <c r="Q216" s="99" t="str">
        <f t="shared" si="75"/>
        <v>nebija plānots</v>
      </c>
      <c r="R216" s="100">
        <f t="shared" si="76"/>
        <v>0</v>
      </c>
      <c r="S216" s="99" t="str">
        <f t="shared" si="77"/>
        <v>nebija plānots</v>
      </c>
      <c r="T216" s="102">
        <f t="shared" si="78"/>
        <v>0</v>
      </c>
      <c r="U216" s="102">
        <f t="shared" si="79"/>
        <v>0</v>
      </c>
      <c r="V216" s="99" t="str">
        <f t="shared" si="80"/>
        <v>nebija plānots</v>
      </c>
      <c r="W216" s="102">
        <f t="shared" si="81"/>
        <v>0</v>
      </c>
      <c r="X216" s="99" t="str">
        <f t="shared" si="82"/>
        <v>nebija plānots</v>
      </c>
      <c r="Y216" s="84">
        <v>0</v>
      </c>
      <c r="Z216" s="84">
        <v>0</v>
      </c>
      <c r="AA216" s="99" t="str">
        <f t="shared" si="83"/>
        <v>nebija plānots</v>
      </c>
      <c r="AB216" s="100">
        <f t="shared" si="84"/>
        <v>0</v>
      </c>
      <c r="AC216" s="99" t="str">
        <f t="shared" si="85"/>
        <v>nebija plānots</v>
      </c>
      <c r="AD216" s="102">
        <f t="shared" si="86"/>
        <v>0</v>
      </c>
      <c r="AE216" s="102">
        <f t="shared" si="87"/>
        <v>0</v>
      </c>
      <c r="AF216" s="99" t="str">
        <f t="shared" si="88"/>
        <v>nebija plānots</v>
      </c>
      <c r="AG216" s="102">
        <f t="shared" si="89"/>
        <v>0</v>
      </c>
      <c r="AH216" s="99" t="str">
        <f t="shared" si="90"/>
        <v>nebija plānots</v>
      </c>
      <c r="AI216" s="84">
        <v>0</v>
      </c>
      <c r="AJ216" s="84">
        <v>0</v>
      </c>
      <c r="AK216" s="84">
        <v>0</v>
      </c>
      <c r="AL216" s="84">
        <v>479404</v>
      </c>
      <c r="AM216" s="84">
        <v>0</v>
      </c>
      <c r="AN216" s="84">
        <v>205459</v>
      </c>
      <c r="AO216" s="84">
        <v>0</v>
      </c>
      <c r="AP216" s="84">
        <v>0</v>
      </c>
      <c r="AQ216" s="84">
        <v>76096</v>
      </c>
      <c r="AR216" s="70">
        <f t="shared" si="91"/>
        <v>760959</v>
      </c>
    </row>
    <row r="217" spans="1:44" ht="94.5" x14ac:dyDescent="0.25">
      <c r="A217" s="18" t="str">
        <f t="shared" si="92"/>
        <v>4.3.5.1.3</v>
      </c>
      <c r="B217" s="63">
        <v>4</v>
      </c>
      <c r="C217" s="74" t="s">
        <v>319</v>
      </c>
      <c r="D217" s="65" t="s">
        <v>320</v>
      </c>
      <c r="E217" s="74" t="s">
        <v>375</v>
      </c>
      <c r="F217" s="65" t="s">
        <v>376</v>
      </c>
      <c r="G217" s="66" t="s">
        <v>377</v>
      </c>
      <c r="H217" s="65" t="s">
        <v>378</v>
      </c>
      <c r="I217" s="66">
        <v>3</v>
      </c>
      <c r="J217" s="68" t="s">
        <v>325</v>
      </c>
      <c r="K217" s="63" t="s">
        <v>14</v>
      </c>
      <c r="L217" s="84">
        <v>0</v>
      </c>
      <c r="M217" s="84">
        <v>0</v>
      </c>
      <c r="N217" s="84">
        <v>0</v>
      </c>
      <c r="O217" s="84">
        <v>0</v>
      </c>
      <c r="P217" s="84">
        <v>0</v>
      </c>
      <c r="Q217" s="99" t="str">
        <f t="shared" si="75"/>
        <v>nebija plānots</v>
      </c>
      <c r="R217" s="100">
        <f t="shared" si="76"/>
        <v>0</v>
      </c>
      <c r="S217" s="99" t="str">
        <f t="shared" si="77"/>
        <v>nebija plānots</v>
      </c>
      <c r="T217" s="102">
        <f t="shared" si="78"/>
        <v>0</v>
      </c>
      <c r="U217" s="102">
        <f t="shared" si="79"/>
        <v>0</v>
      </c>
      <c r="V217" s="99" t="str">
        <f t="shared" si="80"/>
        <v>nebija plānots</v>
      </c>
      <c r="W217" s="102">
        <f t="shared" si="81"/>
        <v>0</v>
      </c>
      <c r="X217" s="99" t="str">
        <f t="shared" si="82"/>
        <v>nebija plānots</v>
      </c>
      <c r="Y217" s="84">
        <v>0</v>
      </c>
      <c r="Z217" s="84">
        <v>0</v>
      </c>
      <c r="AA217" s="99" t="str">
        <f t="shared" si="83"/>
        <v>nebija plānots</v>
      </c>
      <c r="AB217" s="100">
        <f t="shared" si="84"/>
        <v>0</v>
      </c>
      <c r="AC217" s="99" t="str">
        <f t="shared" si="85"/>
        <v>nebija plānots</v>
      </c>
      <c r="AD217" s="102">
        <f t="shared" si="86"/>
        <v>0</v>
      </c>
      <c r="AE217" s="102">
        <f t="shared" si="87"/>
        <v>0</v>
      </c>
      <c r="AF217" s="99" t="str">
        <f t="shared" si="88"/>
        <v>nebija plānots</v>
      </c>
      <c r="AG217" s="102">
        <f t="shared" si="89"/>
        <v>0</v>
      </c>
      <c r="AH217" s="99" t="str">
        <f t="shared" si="90"/>
        <v>nebija plānots</v>
      </c>
      <c r="AI217" s="84">
        <v>0</v>
      </c>
      <c r="AJ217" s="84">
        <v>0</v>
      </c>
      <c r="AK217" s="84">
        <v>0</v>
      </c>
      <c r="AL217" s="84">
        <v>0</v>
      </c>
      <c r="AM217" s="84">
        <v>0</v>
      </c>
      <c r="AN217" s="84">
        <v>0</v>
      </c>
      <c r="AO217" s="84">
        <v>0</v>
      </c>
      <c r="AP217" s="84">
        <v>0</v>
      </c>
      <c r="AQ217" s="84">
        <v>0</v>
      </c>
      <c r="AR217" s="70">
        <f t="shared" si="91"/>
        <v>0</v>
      </c>
    </row>
    <row r="218" spans="1:44" ht="94.5" x14ac:dyDescent="0.25">
      <c r="A218" s="18" t="str">
        <f t="shared" si="92"/>
        <v>4.3.5.1.4</v>
      </c>
      <c r="B218" s="63">
        <v>4</v>
      </c>
      <c r="C218" s="74" t="s">
        <v>319</v>
      </c>
      <c r="D218" s="65" t="s">
        <v>320</v>
      </c>
      <c r="E218" s="74" t="s">
        <v>375</v>
      </c>
      <c r="F218" s="65" t="s">
        <v>376</v>
      </c>
      <c r="G218" s="66" t="s">
        <v>377</v>
      </c>
      <c r="H218" s="65" t="s">
        <v>378</v>
      </c>
      <c r="I218" s="66">
        <v>4</v>
      </c>
      <c r="J218" s="68" t="s">
        <v>325</v>
      </c>
      <c r="K218" s="63" t="s">
        <v>14</v>
      </c>
      <c r="L218" s="84">
        <v>0</v>
      </c>
      <c r="M218" s="84">
        <v>0</v>
      </c>
      <c r="N218" s="84">
        <v>0</v>
      </c>
      <c r="O218" s="84">
        <v>0</v>
      </c>
      <c r="P218" s="84">
        <v>0</v>
      </c>
      <c r="Q218" s="99" t="str">
        <f t="shared" si="75"/>
        <v>nebija plānots</v>
      </c>
      <c r="R218" s="100">
        <f t="shared" si="76"/>
        <v>0</v>
      </c>
      <c r="S218" s="99" t="str">
        <f t="shared" si="77"/>
        <v>nebija plānots</v>
      </c>
      <c r="T218" s="102">
        <f t="shared" si="78"/>
        <v>0</v>
      </c>
      <c r="U218" s="102">
        <f t="shared" si="79"/>
        <v>0</v>
      </c>
      <c r="V218" s="99" t="str">
        <f t="shared" si="80"/>
        <v>nebija plānots</v>
      </c>
      <c r="W218" s="102">
        <f t="shared" si="81"/>
        <v>0</v>
      </c>
      <c r="X218" s="99" t="str">
        <f t="shared" si="82"/>
        <v>nebija plānots</v>
      </c>
      <c r="Y218" s="84">
        <v>0</v>
      </c>
      <c r="Z218" s="84">
        <v>0</v>
      </c>
      <c r="AA218" s="99" t="str">
        <f t="shared" si="83"/>
        <v>nebija plānots</v>
      </c>
      <c r="AB218" s="100">
        <f t="shared" si="84"/>
        <v>0</v>
      </c>
      <c r="AC218" s="99" t="str">
        <f t="shared" si="85"/>
        <v>nebija plānots</v>
      </c>
      <c r="AD218" s="102">
        <f t="shared" si="86"/>
        <v>0</v>
      </c>
      <c r="AE218" s="102">
        <f t="shared" si="87"/>
        <v>0</v>
      </c>
      <c r="AF218" s="99" t="str">
        <f t="shared" si="88"/>
        <v>nebija plānots</v>
      </c>
      <c r="AG218" s="102">
        <f t="shared" si="89"/>
        <v>0</v>
      </c>
      <c r="AH218" s="99" t="str">
        <f t="shared" si="90"/>
        <v>nebija plānots</v>
      </c>
      <c r="AI218" s="84">
        <v>0</v>
      </c>
      <c r="AJ218" s="84">
        <v>0</v>
      </c>
      <c r="AK218" s="84">
        <v>0</v>
      </c>
      <c r="AL218" s="84">
        <v>0</v>
      </c>
      <c r="AM218" s="84">
        <v>0</v>
      </c>
      <c r="AN218" s="84">
        <v>0</v>
      </c>
      <c r="AO218" s="84">
        <v>0</v>
      </c>
      <c r="AP218" s="84">
        <v>0</v>
      </c>
      <c r="AQ218" s="84">
        <v>1500543</v>
      </c>
      <c r="AR218" s="70">
        <f t="shared" si="91"/>
        <v>1500543</v>
      </c>
    </row>
    <row r="219" spans="1:44" ht="94.5" x14ac:dyDescent="0.25">
      <c r="A219" s="18" t="str">
        <f t="shared" si="92"/>
        <v>4.3.5.1.5</v>
      </c>
      <c r="B219" s="63">
        <v>4</v>
      </c>
      <c r="C219" s="74" t="s">
        <v>319</v>
      </c>
      <c r="D219" s="65" t="s">
        <v>320</v>
      </c>
      <c r="E219" s="74" t="s">
        <v>375</v>
      </c>
      <c r="F219" s="65" t="s">
        <v>376</v>
      </c>
      <c r="G219" s="66" t="s">
        <v>377</v>
      </c>
      <c r="H219" s="65" t="s">
        <v>378</v>
      </c>
      <c r="I219" s="66">
        <v>5</v>
      </c>
      <c r="J219" s="68" t="s">
        <v>325</v>
      </c>
      <c r="K219" s="63" t="s">
        <v>14</v>
      </c>
      <c r="L219" s="84">
        <v>0</v>
      </c>
      <c r="M219" s="84">
        <v>0</v>
      </c>
      <c r="N219" s="84">
        <v>0</v>
      </c>
      <c r="O219" s="84">
        <v>0</v>
      </c>
      <c r="P219" s="84">
        <v>0</v>
      </c>
      <c r="Q219" s="99" t="str">
        <f t="shared" si="75"/>
        <v>nebija plānots</v>
      </c>
      <c r="R219" s="100">
        <f t="shared" si="76"/>
        <v>0</v>
      </c>
      <c r="S219" s="99" t="str">
        <f t="shared" si="77"/>
        <v>nebija plānots</v>
      </c>
      <c r="T219" s="102">
        <f t="shared" si="78"/>
        <v>0</v>
      </c>
      <c r="U219" s="102">
        <f t="shared" si="79"/>
        <v>0</v>
      </c>
      <c r="V219" s="99" t="str">
        <f t="shared" si="80"/>
        <v>nebija plānots</v>
      </c>
      <c r="W219" s="102">
        <f t="shared" si="81"/>
        <v>0</v>
      </c>
      <c r="X219" s="99" t="str">
        <f t="shared" si="82"/>
        <v>nebija plānots</v>
      </c>
      <c r="Y219" s="84">
        <v>0</v>
      </c>
      <c r="Z219" s="84">
        <v>0</v>
      </c>
      <c r="AA219" s="99" t="str">
        <f t="shared" si="83"/>
        <v>nebija plānots</v>
      </c>
      <c r="AB219" s="100">
        <f t="shared" si="84"/>
        <v>0</v>
      </c>
      <c r="AC219" s="99" t="str">
        <f t="shared" si="85"/>
        <v>nebija plānots</v>
      </c>
      <c r="AD219" s="102">
        <f t="shared" si="86"/>
        <v>0</v>
      </c>
      <c r="AE219" s="102">
        <f t="shared" si="87"/>
        <v>0</v>
      </c>
      <c r="AF219" s="99" t="str">
        <f t="shared" si="88"/>
        <v>nebija plānots</v>
      </c>
      <c r="AG219" s="102">
        <f t="shared" si="89"/>
        <v>0</v>
      </c>
      <c r="AH219" s="99" t="str">
        <f t="shared" si="90"/>
        <v>nebija plānots</v>
      </c>
      <c r="AI219" s="84">
        <v>0</v>
      </c>
      <c r="AJ219" s="84">
        <v>0</v>
      </c>
      <c r="AK219" s="84">
        <v>0</v>
      </c>
      <c r="AL219" s="84">
        <v>0</v>
      </c>
      <c r="AM219" s="84">
        <v>0</v>
      </c>
      <c r="AN219" s="84">
        <v>0</v>
      </c>
      <c r="AO219" s="84">
        <v>0</v>
      </c>
      <c r="AP219" s="84">
        <v>0</v>
      </c>
      <c r="AQ219" s="84">
        <v>1030474</v>
      </c>
      <c r="AR219" s="70">
        <f t="shared" si="91"/>
        <v>1030474</v>
      </c>
    </row>
    <row r="220" spans="1:44" ht="94.5" x14ac:dyDescent="0.25">
      <c r="A220" s="18" t="str">
        <f t="shared" si="92"/>
        <v>4.3.5.2._</v>
      </c>
      <c r="B220" s="63">
        <v>4</v>
      </c>
      <c r="C220" s="74" t="s">
        <v>319</v>
      </c>
      <c r="D220" s="65" t="s">
        <v>320</v>
      </c>
      <c r="E220" s="74" t="s">
        <v>375</v>
      </c>
      <c r="F220" s="65" t="s">
        <v>376</v>
      </c>
      <c r="G220" s="66" t="s">
        <v>379</v>
      </c>
      <c r="H220" s="65" t="s">
        <v>380</v>
      </c>
      <c r="I220" s="66" t="s">
        <v>27</v>
      </c>
      <c r="J220" s="68" t="s">
        <v>325</v>
      </c>
      <c r="K220" s="63" t="s">
        <v>14</v>
      </c>
      <c r="L220" s="84">
        <v>0</v>
      </c>
      <c r="M220" s="84">
        <v>0</v>
      </c>
      <c r="N220" s="84">
        <v>0</v>
      </c>
      <c r="O220" s="84">
        <v>0</v>
      </c>
      <c r="P220" s="84">
        <v>0</v>
      </c>
      <c r="Q220" s="99" t="str">
        <f t="shared" si="75"/>
        <v>nebija plānots</v>
      </c>
      <c r="R220" s="100">
        <f t="shared" si="76"/>
        <v>0</v>
      </c>
      <c r="S220" s="99" t="str">
        <f t="shared" si="77"/>
        <v>nebija plānots</v>
      </c>
      <c r="T220" s="102">
        <f t="shared" si="78"/>
        <v>0</v>
      </c>
      <c r="U220" s="102">
        <f t="shared" si="79"/>
        <v>0</v>
      </c>
      <c r="V220" s="99" t="str">
        <f t="shared" si="80"/>
        <v>nebija plānots</v>
      </c>
      <c r="W220" s="102">
        <f t="shared" si="81"/>
        <v>0</v>
      </c>
      <c r="X220" s="99" t="str">
        <f t="shared" si="82"/>
        <v>nebija plānots</v>
      </c>
      <c r="Y220" s="84">
        <v>0</v>
      </c>
      <c r="Z220" s="84">
        <v>0</v>
      </c>
      <c r="AA220" s="99" t="str">
        <f t="shared" si="83"/>
        <v>nebija plānots</v>
      </c>
      <c r="AB220" s="100">
        <f t="shared" si="84"/>
        <v>0</v>
      </c>
      <c r="AC220" s="99" t="str">
        <f t="shared" si="85"/>
        <v>nebija plānots</v>
      </c>
      <c r="AD220" s="102">
        <f t="shared" si="86"/>
        <v>0</v>
      </c>
      <c r="AE220" s="102">
        <f t="shared" si="87"/>
        <v>0</v>
      </c>
      <c r="AF220" s="99" t="str">
        <f t="shared" si="88"/>
        <v>nebija plānots</v>
      </c>
      <c r="AG220" s="102">
        <f t="shared" si="89"/>
        <v>0</v>
      </c>
      <c r="AH220" s="99" t="str">
        <f t="shared" si="90"/>
        <v>nebija plānots</v>
      </c>
      <c r="AI220" s="84">
        <v>0</v>
      </c>
      <c r="AJ220" s="84">
        <v>0</v>
      </c>
      <c r="AK220" s="84">
        <v>0</v>
      </c>
      <c r="AL220" s="84">
        <v>0</v>
      </c>
      <c r="AM220" s="84">
        <v>0</v>
      </c>
      <c r="AN220" s="84">
        <v>0</v>
      </c>
      <c r="AO220" s="84">
        <v>0</v>
      </c>
      <c r="AP220" s="84">
        <v>0</v>
      </c>
      <c r="AQ220" s="84">
        <v>0</v>
      </c>
      <c r="AR220" s="70">
        <f t="shared" si="91"/>
        <v>0</v>
      </c>
    </row>
    <row r="221" spans="1:44" ht="94.5" x14ac:dyDescent="0.25">
      <c r="A221" s="18" t="str">
        <f t="shared" si="92"/>
        <v>4.3.5.3.1</v>
      </c>
      <c r="B221" s="63">
        <v>4</v>
      </c>
      <c r="C221" s="74" t="s">
        <v>319</v>
      </c>
      <c r="D221" s="65" t="s">
        <v>320</v>
      </c>
      <c r="E221" s="74" t="s">
        <v>375</v>
      </c>
      <c r="F221" s="65" t="s">
        <v>376</v>
      </c>
      <c r="G221" s="66" t="s">
        <v>381</v>
      </c>
      <c r="H221" s="65" t="s">
        <v>382</v>
      </c>
      <c r="I221" s="66">
        <v>1</v>
      </c>
      <c r="J221" s="68" t="s">
        <v>325</v>
      </c>
      <c r="K221" s="63" t="s">
        <v>14</v>
      </c>
      <c r="L221" s="84">
        <v>0</v>
      </c>
      <c r="M221" s="84">
        <v>90219.72</v>
      </c>
      <c r="N221" s="84">
        <v>0</v>
      </c>
      <c r="O221" s="84">
        <v>113889</v>
      </c>
      <c r="P221" s="84">
        <v>113888.68</v>
      </c>
      <c r="Q221" s="99">
        <f t="shared" ref="Q221:Q262" si="93">IFERROR(P221/O221,"nebija plānots")</f>
        <v>0.99999719024664357</v>
      </c>
      <c r="R221" s="100">
        <f t="shared" ref="R221:R262" si="94">P221-O221</f>
        <v>-0.32000000000698492</v>
      </c>
      <c r="S221" s="99">
        <f t="shared" ref="S221:S262" si="95">IFERROR(R221/O221,"nebija plānots")</f>
        <v>-2.80975335639952E-6</v>
      </c>
      <c r="T221" s="102">
        <f t="shared" ref="T221:T262" si="96">N221+O221</f>
        <v>113889</v>
      </c>
      <c r="U221" s="102">
        <f t="shared" ref="U221:U262" si="97">N221+P221</f>
        <v>113888.68</v>
      </c>
      <c r="V221" s="99">
        <f t="shared" ref="V221:V262" si="98">IFERROR(U221/T221,"nebija plānots")</f>
        <v>0.99999719024664357</v>
      </c>
      <c r="W221" s="102">
        <f t="shared" ref="W221:W262" si="99">U221-T221</f>
        <v>-0.32000000000698492</v>
      </c>
      <c r="X221" s="99">
        <f t="shared" ref="X221:X262" si="100">IFERROR(W221/T221,"nebija plānots")</f>
        <v>-2.80975335639952E-6</v>
      </c>
      <c r="Y221" s="84">
        <v>0</v>
      </c>
      <c r="Z221" s="84">
        <v>0</v>
      </c>
      <c r="AA221" s="99" t="str">
        <f t="shared" ref="AA221:AA262" si="101">IFERROR(Z221/Y221,"nebija plānots")</f>
        <v>nebija plānots</v>
      </c>
      <c r="AB221" s="100">
        <f t="shared" ref="AB221:AB262" si="102">Z221-Y221</f>
        <v>0</v>
      </c>
      <c r="AC221" s="99" t="str">
        <f t="shared" ref="AC221:AC262" si="103">IFERROR(AB221/Y221,"nebija plānots")</f>
        <v>nebija plānots</v>
      </c>
      <c r="AD221" s="102">
        <f t="shared" ref="AD221:AD262" si="104">T221+Y221</f>
        <v>113889</v>
      </c>
      <c r="AE221" s="102">
        <f t="shared" ref="AE221:AE262" si="105">U221+Z221</f>
        <v>113888.68</v>
      </c>
      <c r="AF221" s="99">
        <f t="shared" ref="AF221:AF262" si="106">IFERROR(AE221/AD221,"nebija plānots")</f>
        <v>0.99999719024664357</v>
      </c>
      <c r="AG221" s="102">
        <f t="shared" ref="AG221:AG262" si="107">AE221-AD221</f>
        <v>-0.32000000000698492</v>
      </c>
      <c r="AH221" s="99">
        <f t="shared" ref="AH221:AH262" si="108">IFERROR(AG221/AD221,"nebija plānots")</f>
        <v>-2.80975335639952E-6</v>
      </c>
      <c r="AI221" s="84">
        <v>0</v>
      </c>
      <c r="AJ221" s="84">
        <v>0</v>
      </c>
      <c r="AK221" s="84">
        <v>44301</v>
      </c>
      <c r="AL221" s="84">
        <v>0</v>
      </c>
      <c r="AM221" s="84">
        <v>0</v>
      </c>
      <c r="AN221" s="84">
        <v>72879</v>
      </c>
      <c r="AO221" s="84">
        <v>0</v>
      </c>
      <c r="AP221" s="84">
        <v>0</v>
      </c>
      <c r="AQ221" s="84">
        <v>102523</v>
      </c>
      <c r="AR221" s="70">
        <f t="shared" ref="AR221:AR262" si="109">N221+O221+Y221+AI221+AJ221+AK221+AL221+AM221+AN221+AO221+AP221+AQ221</f>
        <v>333592</v>
      </c>
    </row>
    <row r="222" spans="1:44" ht="94.5" x14ac:dyDescent="0.25">
      <c r="A222" s="18" t="str">
        <f t="shared" si="92"/>
        <v>4.3.5.4._</v>
      </c>
      <c r="B222" s="63">
        <v>4</v>
      </c>
      <c r="C222" s="74" t="s">
        <v>319</v>
      </c>
      <c r="D222" s="65" t="s">
        <v>320</v>
      </c>
      <c r="E222" s="74" t="s">
        <v>375</v>
      </c>
      <c r="F222" s="65" t="s">
        <v>376</v>
      </c>
      <c r="G222" s="66" t="s">
        <v>383</v>
      </c>
      <c r="H222" s="65" t="s">
        <v>384</v>
      </c>
      <c r="I222" s="66" t="s">
        <v>27</v>
      </c>
      <c r="J222" s="68" t="s">
        <v>325</v>
      </c>
      <c r="K222" s="63" t="s">
        <v>14</v>
      </c>
      <c r="L222" s="84">
        <v>0</v>
      </c>
      <c r="M222" s="84">
        <v>647811.40999999992</v>
      </c>
      <c r="N222" s="84">
        <v>0</v>
      </c>
      <c r="O222" s="84">
        <v>0</v>
      </c>
      <c r="P222" s="84">
        <v>0</v>
      </c>
      <c r="Q222" s="99" t="str">
        <f t="shared" si="93"/>
        <v>nebija plānots</v>
      </c>
      <c r="R222" s="100">
        <f t="shared" si="94"/>
        <v>0</v>
      </c>
      <c r="S222" s="99" t="str">
        <f t="shared" si="95"/>
        <v>nebija plānots</v>
      </c>
      <c r="T222" s="102">
        <f t="shared" si="96"/>
        <v>0</v>
      </c>
      <c r="U222" s="102">
        <f t="shared" si="97"/>
        <v>0</v>
      </c>
      <c r="V222" s="99" t="str">
        <f t="shared" si="98"/>
        <v>nebija plānots</v>
      </c>
      <c r="W222" s="102">
        <f t="shared" si="99"/>
        <v>0</v>
      </c>
      <c r="X222" s="99" t="str">
        <f t="shared" si="100"/>
        <v>nebija plānots</v>
      </c>
      <c r="Y222" s="84">
        <v>306836</v>
      </c>
      <c r="Z222" s="84">
        <v>306834.55</v>
      </c>
      <c r="AA222" s="99">
        <f t="shared" si="101"/>
        <v>0.99999527434851188</v>
      </c>
      <c r="AB222" s="100">
        <f t="shared" si="102"/>
        <v>-1.4500000000116415</v>
      </c>
      <c r="AC222" s="99">
        <f t="shared" si="103"/>
        <v>-4.7256514881292984E-6</v>
      </c>
      <c r="AD222" s="102">
        <f t="shared" si="104"/>
        <v>306836</v>
      </c>
      <c r="AE222" s="102">
        <f t="shared" si="105"/>
        <v>306834.55</v>
      </c>
      <c r="AF222" s="99">
        <f t="shared" si="106"/>
        <v>0.99999527434851188</v>
      </c>
      <c r="AG222" s="102">
        <f t="shared" si="107"/>
        <v>-1.4500000000116415</v>
      </c>
      <c r="AH222" s="99">
        <f t="shared" si="108"/>
        <v>-4.7256514881292984E-6</v>
      </c>
      <c r="AI222" s="84">
        <v>0</v>
      </c>
      <c r="AJ222" s="84">
        <v>0</v>
      </c>
      <c r="AK222" s="84">
        <v>259362</v>
      </c>
      <c r="AL222" s="84">
        <v>0</v>
      </c>
      <c r="AM222" s="84">
        <v>0</v>
      </c>
      <c r="AN222" s="84">
        <v>455535</v>
      </c>
      <c r="AO222" s="84">
        <v>0</v>
      </c>
      <c r="AP222" s="84">
        <v>0</v>
      </c>
      <c r="AQ222" s="84">
        <v>814029</v>
      </c>
      <c r="AR222" s="70">
        <f t="shared" si="109"/>
        <v>1835762</v>
      </c>
    </row>
    <row r="223" spans="1:44" ht="94.5" x14ac:dyDescent="0.25">
      <c r="A223" s="18" t="str">
        <f t="shared" si="92"/>
        <v>4.3.5.5.1</v>
      </c>
      <c r="B223" s="63">
        <v>4</v>
      </c>
      <c r="C223" s="74" t="s">
        <v>319</v>
      </c>
      <c r="D223" s="65" t="s">
        <v>320</v>
      </c>
      <c r="E223" s="74" t="s">
        <v>375</v>
      </c>
      <c r="F223" s="65" t="s">
        <v>376</v>
      </c>
      <c r="G223" s="66" t="s">
        <v>385</v>
      </c>
      <c r="H223" s="75" t="s">
        <v>386</v>
      </c>
      <c r="I223" s="66">
        <v>1</v>
      </c>
      <c r="J223" s="68" t="s">
        <v>368</v>
      </c>
      <c r="K223" s="63" t="s">
        <v>14</v>
      </c>
      <c r="L223" s="84">
        <v>0</v>
      </c>
      <c r="M223" s="84">
        <v>0</v>
      </c>
      <c r="N223" s="84">
        <v>0</v>
      </c>
      <c r="O223" s="84">
        <v>32224</v>
      </c>
      <c r="P223" s="84">
        <v>32224.32</v>
      </c>
      <c r="Q223" s="99">
        <f t="shared" si="93"/>
        <v>1.0000099304865939</v>
      </c>
      <c r="R223" s="100">
        <f t="shared" si="94"/>
        <v>0.31999999999970896</v>
      </c>
      <c r="S223" s="99">
        <f t="shared" si="95"/>
        <v>9.9304865938340666E-6</v>
      </c>
      <c r="T223" s="102">
        <f t="shared" si="96"/>
        <v>32224</v>
      </c>
      <c r="U223" s="102">
        <f t="shared" si="97"/>
        <v>32224.32</v>
      </c>
      <c r="V223" s="99">
        <f t="shared" si="98"/>
        <v>1.0000099304865939</v>
      </c>
      <c r="W223" s="102">
        <f t="shared" si="99"/>
        <v>0.31999999999970896</v>
      </c>
      <c r="X223" s="99">
        <f t="shared" si="100"/>
        <v>9.9304865938340666E-6</v>
      </c>
      <c r="Y223" s="84">
        <v>0</v>
      </c>
      <c r="Z223" s="84">
        <v>0</v>
      </c>
      <c r="AA223" s="99" t="str">
        <f t="shared" si="101"/>
        <v>nebija plānots</v>
      </c>
      <c r="AB223" s="100">
        <f t="shared" si="102"/>
        <v>0</v>
      </c>
      <c r="AC223" s="99" t="str">
        <f t="shared" si="103"/>
        <v>nebija plānots</v>
      </c>
      <c r="AD223" s="102">
        <f t="shared" si="104"/>
        <v>32224</v>
      </c>
      <c r="AE223" s="102">
        <f t="shared" si="105"/>
        <v>32224.32</v>
      </c>
      <c r="AF223" s="99">
        <f t="shared" si="106"/>
        <v>1.0000099304865939</v>
      </c>
      <c r="AG223" s="102">
        <f t="shared" si="107"/>
        <v>0.31999999999970896</v>
      </c>
      <c r="AH223" s="99">
        <f t="shared" si="108"/>
        <v>9.9304865938340666E-6</v>
      </c>
      <c r="AI223" s="84">
        <v>0</v>
      </c>
      <c r="AJ223" s="84">
        <v>41366</v>
      </c>
      <c r="AK223" s="84">
        <v>0</v>
      </c>
      <c r="AL223" s="84">
        <v>0</v>
      </c>
      <c r="AM223" s="84">
        <v>93542</v>
      </c>
      <c r="AN223" s="84">
        <v>0</v>
      </c>
      <c r="AO223" s="84">
        <v>0</v>
      </c>
      <c r="AP223" s="84">
        <v>0</v>
      </c>
      <c r="AQ223" s="84">
        <v>0</v>
      </c>
      <c r="AR223" s="70">
        <f t="shared" si="109"/>
        <v>167132</v>
      </c>
    </row>
    <row r="224" spans="1:44" ht="73.5" x14ac:dyDescent="0.25">
      <c r="A224" s="18" t="str">
        <f t="shared" si="92"/>
        <v>4.3.6.1.1</v>
      </c>
      <c r="B224" s="63">
        <v>4</v>
      </c>
      <c r="C224" s="74" t="s">
        <v>319</v>
      </c>
      <c r="D224" s="65" t="s">
        <v>320</v>
      </c>
      <c r="E224" s="74" t="s">
        <v>387</v>
      </c>
      <c r="F224" s="65" t="s">
        <v>388</v>
      </c>
      <c r="G224" s="66" t="s">
        <v>389</v>
      </c>
      <c r="H224" s="65" t="s">
        <v>390</v>
      </c>
      <c r="I224" s="66">
        <v>1</v>
      </c>
      <c r="J224" s="68" t="s">
        <v>325</v>
      </c>
      <c r="K224" s="63" t="s">
        <v>14</v>
      </c>
      <c r="L224" s="84">
        <v>0</v>
      </c>
      <c r="M224" s="84">
        <v>443656.4</v>
      </c>
      <c r="N224" s="84">
        <v>0</v>
      </c>
      <c r="O224" s="84">
        <v>0</v>
      </c>
      <c r="P224" s="84">
        <v>55838.49</v>
      </c>
      <c r="Q224" s="99" t="str">
        <f t="shared" si="93"/>
        <v>nebija plānots</v>
      </c>
      <c r="R224" s="100">
        <f t="shared" si="94"/>
        <v>55838.49</v>
      </c>
      <c r="S224" s="99" t="str">
        <f t="shared" si="95"/>
        <v>nebija plānots</v>
      </c>
      <c r="T224" s="102">
        <f t="shared" si="96"/>
        <v>0</v>
      </c>
      <c r="U224" s="102">
        <f t="shared" si="97"/>
        <v>55838.49</v>
      </c>
      <c r="V224" s="99" t="str">
        <f t="shared" si="98"/>
        <v>nebija plānots</v>
      </c>
      <c r="W224" s="102">
        <f t="shared" si="99"/>
        <v>55838.49</v>
      </c>
      <c r="X224" s="99" t="str">
        <f t="shared" si="100"/>
        <v>nebija plānots</v>
      </c>
      <c r="Y224" s="84">
        <v>55838</v>
      </c>
      <c r="Z224" s="84">
        <v>0</v>
      </c>
      <c r="AA224" s="135">
        <f t="shared" si="101"/>
        <v>0</v>
      </c>
      <c r="AB224" s="131">
        <f t="shared" si="102"/>
        <v>-55838</v>
      </c>
      <c r="AC224" s="135">
        <f t="shared" si="103"/>
        <v>-1</v>
      </c>
      <c r="AD224" s="102">
        <f t="shared" si="104"/>
        <v>55838</v>
      </c>
      <c r="AE224" s="102">
        <f t="shared" si="105"/>
        <v>55838.49</v>
      </c>
      <c r="AF224" s="99">
        <f t="shared" si="106"/>
        <v>1.0000087753859379</v>
      </c>
      <c r="AG224" s="102">
        <f t="shared" si="107"/>
        <v>0.48999999999796273</v>
      </c>
      <c r="AH224" s="99">
        <f t="shared" si="108"/>
        <v>8.7753859378552737E-6</v>
      </c>
      <c r="AI224" s="84">
        <v>0</v>
      </c>
      <c r="AJ224" s="84">
        <v>0</v>
      </c>
      <c r="AK224" s="84">
        <v>57087</v>
      </c>
      <c r="AL224" s="84">
        <v>0</v>
      </c>
      <c r="AM224" s="84">
        <v>0</v>
      </c>
      <c r="AN224" s="84">
        <v>103640</v>
      </c>
      <c r="AO224" s="84">
        <v>0</v>
      </c>
      <c r="AP224" s="84">
        <v>71491</v>
      </c>
      <c r="AQ224" s="84">
        <v>44463</v>
      </c>
      <c r="AR224" s="70">
        <f t="shared" si="109"/>
        <v>332519</v>
      </c>
    </row>
    <row r="225" spans="1:44" ht="73.5" x14ac:dyDescent="0.25">
      <c r="A225" s="18" t="str">
        <f t="shared" si="92"/>
        <v>4.3.6.2.1</v>
      </c>
      <c r="B225" s="63">
        <v>4</v>
      </c>
      <c r="C225" s="74" t="s">
        <v>319</v>
      </c>
      <c r="D225" s="65" t="s">
        <v>320</v>
      </c>
      <c r="E225" s="74" t="s">
        <v>387</v>
      </c>
      <c r="F225" s="65" t="s">
        <v>388</v>
      </c>
      <c r="G225" s="66" t="s">
        <v>391</v>
      </c>
      <c r="H225" s="65" t="s">
        <v>392</v>
      </c>
      <c r="I225" s="66">
        <v>1</v>
      </c>
      <c r="J225" s="68" t="s">
        <v>325</v>
      </c>
      <c r="K225" s="63" t="s">
        <v>14</v>
      </c>
      <c r="L225" s="84">
        <v>0</v>
      </c>
      <c r="M225" s="84">
        <v>328215.90999999997</v>
      </c>
      <c r="N225" s="84">
        <v>0</v>
      </c>
      <c r="O225" s="84">
        <v>46377</v>
      </c>
      <c r="P225" s="84">
        <v>46376.67</v>
      </c>
      <c r="Q225" s="99">
        <f t="shared" si="93"/>
        <v>0.9999928844039071</v>
      </c>
      <c r="R225" s="100">
        <f t="shared" si="94"/>
        <v>-0.33000000000174623</v>
      </c>
      <c r="S225" s="99">
        <f t="shared" si="95"/>
        <v>-7.1155960929285259E-6</v>
      </c>
      <c r="T225" s="102">
        <f t="shared" si="96"/>
        <v>46377</v>
      </c>
      <c r="U225" s="102">
        <f t="shared" si="97"/>
        <v>46376.67</v>
      </c>
      <c r="V225" s="99">
        <f t="shared" si="98"/>
        <v>0.9999928844039071</v>
      </c>
      <c r="W225" s="102">
        <f t="shared" si="99"/>
        <v>-0.33000000000174623</v>
      </c>
      <c r="X225" s="99">
        <f t="shared" si="100"/>
        <v>-7.1155960929285259E-6</v>
      </c>
      <c r="Y225" s="84">
        <v>0</v>
      </c>
      <c r="Z225" s="84">
        <v>0</v>
      </c>
      <c r="AA225" s="99" t="str">
        <f t="shared" si="101"/>
        <v>nebija plānots</v>
      </c>
      <c r="AB225" s="100">
        <f t="shared" si="102"/>
        <v>0</v>
      </c>
      <c r="AC225" s="99" t="str">
        <f t="shared" si="103"/>
        <v>nebija plānots</v>
      </c>
      <c r="AD225" s="102">
        <f t="shared" si="104"/>
        <v>46377</v>
      </c>
      <c r="AE225" s="102">
        <f t="shared" si="105"/>
        <v>46376.67</v>
      </c>
      <c r="AF225" s="99">
        <f t="shared" si="106"/>
        <v>0.9999928844039071</v>
      </c>
      <c r="AG225" s="102">
        <f t="shared" si="107"/>
        <v>-0.33000000000174623</v>
      </c>
      <c r="AH225" s="99">
        <f t="shared" si="108"/>
        <v>-7.1155960929285259E-6</v>
      </c>
      <c r="AI225" s="84">
        <v>0</v>
      </c>
      <c r="AJ225" s="84">
        <v>0</v>
      </c>
      <c r="AK225" s="84">
        <v>25913</v>
      </c>
      <c r="AL225" s="84">
        <v>0</v>
      </c>
      <c r="AM225" s="84">
        <v>0</v>
      </c>
      <c r="AN225" s="84">
        <v>42305</v>
      </c>
      <c r="AO225" s="84">
        <v>0</v>
      </c>
      <c r="AP225" s="84">
        <v>0</v>
      </c>
      <c r="AQ225" s="84">
        <v>56001</v>
      </c>
      <c r="AR225" s="70">
        <f t="shared" si="109"/>
        <v>170596</v>
      </c>
    </row>
    <row r="226" spans="1:44" ht="42" x14ac:dyDescent="0.25">
      <c r="A226" s="18" t="str">
        <f t="shared" si="92"/>
        <v>4.3.6.3._</v>
      </c>
      <c r="B226" s="63">
        <v>4</v>
      </c>
      <c r="C226" s="74" t="s">
        <v>319</v>
      </c>
      <c r="D226" s="65" t="s">
        <v>320</v>
      </c>
      <c r="E226" s="74" t="s">
        <v>387</v>
      </c>
      <c r="F226" s="65" t="s">
        <v>388</v>
      </c>
      <c r="G226" s="66" t="s">
        <v>393</v>
      </c>
      <c r="H226" s="65" t="s">
        <v>394</v>
      </c>
      <c r="I226" s="66" t="s">
        <v>27</v>
      </c>
      <c r="J226" s="68" t="s">
        <v>325</v>
      </c>
      <c r="K226" s="63" t="s">
        <v>14</v>
      </c>
      <c r="L226" s="84">
        <v>680000</v>
      </c>
      <c r="M226" s="84">
        <v>675909.3</v>
      </c>
      <c r="N226" s="84">
        <v>0</v>
      </c>
      <c r="O226" s="84">
        <v>0</v>
      </c>
      <c r="P226" s="84">
        <v>0</v>
      </c>
      <c r="Q226" s="99" t="str">
        <f t="shared" si="93"/>
        <v>nebija plānots</v>
      </c>
      <c r="R226" s="100">
        <f t="shared" si="94"/>
        <v>0</v>
      </c>
      <c r="S226" s="99" t="str">
        <f t="shared" si="95"/>
        <v>nebija plānots</v>
      </c>
      <c r="T226" s="102">
        <f t="shared" si="96"/>
        <v>0</v>
      </c>
      <c r="U226" s="102">
        <f t="shared" si="97"/>
        <v>0</v>
      </c>
      <c r="V226" s="99" t="str">
        <f t="shared" si="98"/>
        <v>nebija plānots</v>
      </c>
      <c r="W226" s="102">
        <f t="shared" si="99"/>
        <v>0</v>
      </c>
      <c r="X226" s="99" t="str">
        <f t="shared" si="100"/>
        <v>nebija plānots</v>
      </c>
      <c r="Y226" s="84">
        <v>130089</v>
      </c>
      <c r="Z226" s="84">
        <v>129971.46</v>
      </c>
      <c r="AA226" s="99">
        <f t="shared" si="101"/>
        <v>0.99909646472799396</v>
      </c>
      <c r="AB226" s="100">
        <f t="shared" si="102"/>
        <v>-117.5399999999936</v>
      </c>
      <c r="AC226" s="99">
        <f t="shared" si="103"/>
        <v>-9.0353527200603891E-4</v>
      </c>
      <c r="AD226" s="102">
        <f t="shared" si="104"/>
        <v>130089</v>
      </c>
      <c r="AE226" s="102">
        <f t="shared" si="105"/>
        <v>129971.46</v>
      </c>
      <c r="AF226" s="99">
        <f t="shared" si="106"/>
        <v>0.99909646472799396</v>
      </c>
      <c r="AG226" s="102">
        <f t="shared" si="107"/>
        <v>-117.5399999999936</v>
      </c>
      <c r="AH226" s="99">
        <f t="shared" si="108"/>
        <v>-9.0353527200603891E-4</v>
      </c>
      <c r="AI226" s="84">
        <v>0</v>
      </c>
      <c r="AJ226" s="84">
        <v>0</v>
      </c>
      <c r="AK226" s="84">
        <v>135841</v>
      </c>
      <c r="AL226" s="84">
        <v>0</v>
      </c>
      <c r="AM226" s="84">
        <v>0</v>
      </c>
      <c r="AN226" s="84">
        <v>135841</v>
      </c>
      <c r="AO226" s="84">
        <v>0</v>
      </c>
      <c r="AP226" s="84">
        <v>0</v>
      </c>
      <c r="AQ226" s="84">
        <v>135841</v>
      </c>
      <c r="AR226" s="70">
        <f t="shared" si="109"/>
        <v>537612</v>
      </c>
    </row>
    <row r="227" spans="1:44" ht="42" x14ac:dyDescent="0.25">
      <c r="A227" s="18" t="str">
        <f t="shared" si="92"/>
        <v>4.3.6.4.1</v>
      </c>
      <c r="B227" s="63">
        <v>4</v>
      </c>
      <c r="C227" s="74" t="s">
        <v>319</v>
      </c>
      <c r="D227" s="65" t="s">
        <v>320</v>
      </c>
      <c r="E227" s="74" t="s">
        <v>387</v>
      </c>
      <c r="F227" s="65" t="s">
        <v>388</v>
      </c>
      <c r="G227" s="66" t="s">
        <v>395</v>
      </c>
      <c r="H227" s="65" t="s">
        <v>396</v>
      </c>
      <c r="I227" s="69">
        <v>1</v>
      </c>
      <c r="J227" s="68" t="s">
        <v>325</v>
      </c>
      <c r="K227" s="63" t="s">
        <v>14</v>
      </c>
      <c r="L227" s="84">
        <v>0</v>
      </c>
      <c r="M227" s="84">
        <v>91577.25</v>
      </c>
      <c r="N227" s="84">
        <v>0</v>
      </c>
      <c r="O227" s="84">
        <v>0</v>
      </c>
      <c r="P227" s="84">
        <v>0</v>
      </c>
      <c r="Q227" s="99" t="str">
        <f t="shared" si="93"/>
        <v>nebija plānots</v>
      </c>
      <c r="R227" s="100">
        <f t="shared" si="94"/>
        <v>0</v>
      </c>
      <c r="S227" s="99" t="str">
        <f t="shared" si="95"/>
        <v>nebija plānots</v>
      </c>
      <c r="T227" s="102">
        <f t="shared" si="96"/>
        <v>0</v>
      </c>
      <c r="U227" s="102">
        <f t="shared" si="97"/>
        <v>0</v>
      </c>
      <c r="V227" s="99" t="str">
        <f t="shared" si="98"/>
        <v>nebija plānots</v>
      </c>
      <c r="W227" s="102">
        <f t="shared" si="99"/>
        <v>0</v>
      </c>
      <c r="X227" s="99" t="str">
        <f t="shared" si="100"/>
        <v>nebija plānots</v>
      </c>
      <c r="Y227" s="84">
        <v>54054</v>
      </c>
      <c r="Z227" s="84">
        <v>54053.85</v>
      </c>
      <c r="AA227" s="99">
        <f t="shared" si="101"/>
        <v>0.99999722499722499</v>
      </c>
      <c r="AB227" s="100">
        <f t="shared" si="102"/>
        <v>-0.15000000000145519</v>
      </c>
      <c r="AC227" s="99">
        <f t="shared" si="103"/>
        <v>-2.7750027750296962E-6</v>
      </c>
      <c r="AD227" s="102">
        <f t="shared" si="104"/>
        <v>54054</v>
      </c>
      <c r="AE227" s="102">
        <f t="shared" si="105"/>
        <v>54053.85</v>
      </c>
      <c r="AF227" s="99">
        <f t="shared" si="106"/>
        <v>0.99999722499722499</v>
      </c>
      <c r="AG227" s="102">
        <f t="shared" si="107"/>
        <v>-0.15000000000145519</v>
      </c>
      <c r="AH227" s="99">
        <f t="shared" si="108"/>
        <v>-2.7750027750296962E-6</v>
      </c>
      <c r="AI227" s="84">
        <v>0</v>
      </c>
      <c r="AJ227" s="84">
        <v>0</v>
      </c>
      <c r="AK227" s="84">
        <v>0</v>
      </c>
      <c r="AL227" s="84">
        <v>0</v>
      </c>
      <c r="AM227" s="84">
        <v>0</v>
      </c>
      <c r="AN227" s="84">
        <v>61366</v>
      </c>
      <c r="AO227" s="84">
        <v>0</v>
      </c>
      <c r="AP227" s="84">
        <v>40800</v>
      </c>
      <c r="AQ227" s="84">
        <v>0</v>
      </c>
      <c r="AR227" s="70">
        <f t="shared" si="109"/>
        <v>156220</v>
      </c>
    </row>
    <row r="228" spans="1:44" ht="42" x14ac:dyDescent="0.25">
      <c r="A228" s="18" t="str">
        <f t="shared" si="92"/>
        <v>4.3.6.4.2</v>
      </c>
      <c r="B228" s="63">
        <v>4</v>
      </c>
      <c r="C228" s="74" t="s">
        <v>319</v>
      </c>
      <c r="D228" s="65" t="s">
        <v>320</v>
      </c>
      <c r="E228" s="74" t="s">
        <v>387</v>
      </c>
      <c r="F228" s="65" t="s">
        <v>388</v>
      </c>
      <c r="G228" s="66" t="s">
        <v>395</v>
      </c>
      <c r="H228" s="65" t="s">
        <v>396</v>
      </c>
      <c r="I228" s="69">
        <v>2</v>
      </c>
      <c r="J228" s="68" t="s">
        <v>325</v>
      </c>
      <c r="K228" s="63" t="s">
        <v>14</v>
      </c>
      <c r="L228" s="84">
        <v>0</v>
      </c>
      <c r="M228" s="84">
        <v>0</v>
      </c>
      <c r="N228" s="84">
        <v>0</v>
      </c>
      <c r="O228" s="84">
        <v>0</v>
      </c>
      <c r="P228" s="84">
        <v>0</v>
      </c>
      <c r="Q228" s="99" t="str">
        <f t="shared" si="93"/>
        <v>nebija plānots</v>
      </c>
      <c r="R228" s="100">
        <f t="shared" si="94"/>
        <v>0</v>
      </c>
      <c r="S228" s="99" t="str">
        <f t="shared" si="95"/>
        <v>nebija plānots</v>
      </c>
      <c r="T228" s="102">
        <f t="shared" si="96"/>
        <v>0</v>
      </c>
      <c r="U228" s="102">
        <f t="shared" si="97"/>
        <v>0</v>
      </c>
      <c r="V228" s="99" t="str">
        <f t="shared" si="98"/>
        <v>nebija plānots</v>
      </c>
      <c r="W228" s="102">
        <f t="shared" si="99"/>
        <v>0</v>
      </c>
      <c r="X228" s="99" t="str">
        <f t="shared" si="100"/>
        <v>nebija plānots</v>
      </c>
      <c r="Y228" s="84">
        <v>0</v>
      </c>
      <c r="Z228" s="84">
        <v>0</v>
      </c>
      <c r="AA228" s="99" t="str">
        <f t="shared" si="101"/>
        <v>nebija plānots</v>
      </c>
      <c r="AB228" s="100">
        <f t="shared" si="102"/>
        <v>0</v>
      </c>
      <c r="AC228" s="99" t="str">
        <f t="shared" si="103"/>
        <v>nebija plānots</v>
      </c>
      <c r="AD228" s="102">
        <f t="shared" si="104"/>
        <v>0</v>
      </c>
      <c r="AE228" s="102">
        <f t="shared" si="105"/>
        <v>0</v>
      </c>
      <c r="AF228" s="99" t="str">
        <f t="shared" si="106"/>
        <v>nebija plānots</v>
      </c>
      <c r="AG228" s="102">
        <f t="shared" si="107"/>
        <v>0</v>
      </c>
      <c r="AH228" s="99" t="str">
        <f t="shared" si="108"/>
        <v>nebija plānots</v>
      </c>
      <c r="AI228" s="84">
        <v>0</v>
      </c>
      <c r="AJ228" s="84">
        <v>0</v>
      </c>
      <c r="AK228" s="84">
        <v>64553</v>
      </c>
      <c r="AL228" s="84">
        <v>0</v>
      </c>
      <c r="AM228" s="84">
        <v>0</v>
      </c>
      <c r="AN228" s="84">
        <v>0</v>
      </c>
      <c r="AO228" s="84">
        <v>0</v>
      </c>
      <c r="AP228" s="84">
        <v>0</v>
      </c>
      <c r="AQ228" s="84">
        <v>64552</v>
      </c>
      <c r="AR228" s="70">
        <f t="shared" si="109"/>
        <v>129105</v>
      </c>
    </row>
    <row r="229" spans="1:44" ht="42" x14ac:dyDescent="0.25">
      <c r="A229" s="18" t="str">
        <f t="shared" si="92"/>
        <v>4.3.6.5.1</v>
      </c>
      <c r="B229" s="63">
        <v>4</v>
      </c>
      <c r="C229" s="74" t="s">
        <v>319</v>
      </c>
      <c r="D229" s="65" t="s">
        <v>320</v>
      </c>
      <c r="E229" s="74" t="s">
        <v>387</v>
      </c>
      <c r="F229" s="65" t="s">
        <v>388</v>
      </c>
      <c r="G229" s="66" t="s">
        <v>397</v>
      </c>
      <c r="H229" s="65" t="s">
        <v>398</v>
      </c>
      <c r="I229" s="66">
        <v>1</v>
      </c>
      <c r="J229" s="68" t="s">
        <v>325</v>
      </c>
      <c r="K229" s="63" t="s">
        <v>14</v>
      </c>
      <c r="L229" s="84">
        <v>0</v>
      </c>
      <c r="M229" s="84">
        <v>348885.01</v>
      </c>
      <c r="N229" s="84">
        <v>111099.27</v>
      </c>
      <c r="O229" s="84">
        <v>0</v>
      </c>
      <c r="P229" s="84">
        <v>0</v>
      </c>
      <c r="Q229" s="99" t="str">
        <f t="shared" si="93"/>
        <v>nebija plānots</v>
      </c>
      <c r="R229" s="100">
        <f t="shared" si="94"/>
        <v>0</v>
      </c>
      <c r="S229" s="99" t="str">
        <f t="shared" si="95"/>
        <v>nebija plānots</v>
      </c>
      <c r="T229" s="102">
        <f t="shared" si="96"/>
        <v>111099.27</v>
      </c>
      <c r="U229" s="102">
        <f t="shared" si="97"/>
        <v>111099.27</v>
      </c>
      <c r="V229" s="99">
        <f t="shared" si="98"/>
        <v>1</v>
      </c>
      <c r="W229" s="102">
        <f t="shared" si="99"/>
        <v>0</v>
      </c>
      <c r="X229" s="99">
        <f t="shared" si="100"/>
        <v>0</v>
      </c>
      <c r="Y229" s="84">
        <v>0</v>
      </c>
      <c r="Z229" s="84">
        <v>67466.149999999994</v>
      </c>
      <c r="AA229" s="99" t="str">
        <f t="shared" si="101"/>
        <v>nebija plānots</v>
      </c>
      <c r="AB229" s="100">
        <f t="shared" si="102"/>
        <v>67466.149999999994</v>
      </c>
      <c r="AC229" s="99" t="str">
        <f t="shared" si="103"/>
        <v>nebija plānots</v>
      </c>
      <c r="AD229" s="102">
        <f t="shared" si="104"/>
        <v>111099.27</v>
      </c>
      <c r="AE229" s="102">
        <f t="shared" si="105"/>
        <v>178565.41999999998</v>
      </c>
      <c r="AF229" s="99">
        <f t="shared" si="106"/>
        <v>1.6072600657052021</v>
      </c>
      <c r="AG229" s="102">
        <f t="shared" si="107"/>
        <v>67466.14999999998</v>
      </c>
      <c r="AH229" s="99">
        <f t="shared" si="108"/>
        <v>0.60726006570520197</v>
      </c>
      <c r="AI229" s="84">
        <v>67395.649999999994</v>
      </c>
      <c r="AJ229" s="84">
        <v>0</v>
      </c>
      <c r="AK229" s="84">
        <v>0</v>
      </c>
      <c r="AL229" s="84">
        <v>327762</v>
      </c>
      <c r="AM229" s="84">
        <v>0</v>
      </c>
      <c r="AN229" s="84">
        <v>0</v>
      </c>
      <c r="AO229" s="84">
        <v>504977</v>
      </c>
      <c r="AP229" s="84">
        <v>0</v>
      </c>
      <c r="AQ229" s="84">
        <v>0</v>
      </c>
      <c r="AR229" s="70">
        <f t="shared" si="109"/>
        <v>1011233.9199999999</v>
      </c>
    </row>
    <row r="230" spans="1:44" ht="42" x14ac:dyDescent="0.25">
      <c r="A230" s="18" t="str">
        <f t="shared" si="92"/>
        <v>4.3.6.6.1</v>
      </c>
      <c r="B230" s="63">
        <v>4</v>
      </c>
      <c r="C230" s="74" t="s">
        <v>319</v>
      </c>
      <c r="D230" s="65" t="s">
        <v>320</v>
      </c>
      <c r="E230" s="74" t="s">
        <v>387</v>
      </c>
      <c r="F230" s="65" t="s">
        <v>388</v>
      </c>
      <c r="G230" s="77" t="s">
        <v>399</v>
      </c>
      <c r="H230" s="65" t="s">
        <v>400</v>
      </c>
      <c r="I230" s="66">
        <v>1</v>
      </c>
      <c r="J230" s="72" t="s">
        <v>81</v>
      </c>
      <c r="K230" s="63" t="s">
        <v>14</v>
      </c>
      <c r="L230" s="84">
        <v>0</v>
      </c>
      <c r="M230" s="84">
        <v>682126.15999999992</v>
      </c>
      <c r="N230" s="84">
        <v>820355.52</v>
      </c>
      <c r="O230" s="84">
        <v>479427.09</v>
      </c>
      <c r="P230" s="84">
        <v>479425.76</v>
      </c>
      <c r="Q230" s="99">
        <f t="shared" si="93"/>
        <v>0.99999722585555184</v>
      </c>
      <c r="R230" s="100">
        <f t="shared" si="94"/>
        <v>-1.3300000000162981</v>
      </c>
      <c r="S230" s="99">
        <f t="shared" si="95"/>
        <v>-2.7741444481501829E-6</v>
      </c>
      <c r="T230" s="102">
        <f t="shared" si="96"/>
        <v>1299782.6100000001</v>
      </c>
      <c r="U230" s="102">
        <f t="shared" si="97"/>
        <v>1299781.28</v>
      </c>
      <c r="V230" s="99">
        <f t="shared" si="98"/>
        <v>0.99999897675196614</v>
      </c>
      <c r="W230" s="102">
        <f t="shared" si="99"/>
        <v>-1.3300000000745058</v>
      </c>
      <c r="X230" s="99">
        <f t="shared" si="100"/>
        <v>-1.0232480338189058E-6</v>
      </c>
      <c r="Y230" s="84">
        <v>123653.5</v>
      </c>
      <c r="Z230" s="84">
        <v>66301.88</v>
      </c>
      <c r="AA230" s="135">
        <f t="shared" si="101"/>
        <v>0.53619088824820971</v>
      </c>
      <c r="AB230" s="131">
        <f t="shared" si="102"/>
        <v>-57351.619999999995</v>
      </c>
      <c r="AC230" s="135">
        <f t="shared" si="103"/>
        <v>-0.46380911175179024</v>
      </c>
      <c r="AD230" s="102">
        <f t="shared" si="104"/>
        <v>1423436.11</v>
      </c>
      <c r="AE230" s="102">
        <f t="shared" si="105"/>
        <v>1366083.1600000001</v>
      </c>
      <c r="AF230" s="99">
        <f t="shared" si="106"/>
        <v>0.9597080967687408</v>
      </c>
      <c r="AG230" s="102">
        <f t="shared" si="107"/>
        <v>-57352.949999999953</v>
      </c>
      <c r="AH230" s="99">
        <f t="shared" si="108"/>
        <v>-4.0291903231259148E-2</v>
      </c>
      <c r="AI230" s="84">
        <v>377195.17</v>
      </c>
      <c r="AJ230" s="84">
        <v>19656.919999999998</v>
      </c>
      <c r="AK230" s="84">
        <v>154442.07</v>
      </c>
      <c r="AL230" s="84">
        <v>535924.96</v>
      </c>
      <c r="AM230" s="84">
        <v>19656.919999999998</v>
      </c>
      <c r="AN230" s="84">
        <v>175101.15</v>
      </c>
      <c r="AO230" s="84">
        <v>359020.96</v>
      </c>
      <c r="AP230" s="84">
        <v>34071.99</v>
      </c>
      <c r="AQ230" s="84">
        <v>187532.59</v>
      </c>
      <c r="AR230" s="70">
        <f t="shared" si="109"/>
        <v>3286038.84</v>
      </c>
    </row>
    <row r="231" spans="1:44" ht="42" x14ac:dyDescent="0.25">
      <c r="A231" s="18" t="str">
        <f t="shared" si="92"/>
        <v>4.3.6.7.1</v>
      </c>
      <c r="B231" s="63">
        <v>4</v>
      </c>
      <c r="C231" s="74" t="s">
        <v>319</v>
      </c>
      <c r="D231" s="65" t="s">
        <v>320</v>
      </c>
      <c r="E231" s="74" t="s">
        <v>387</v>
      </c>
      <c r="F231" s="65" t="s">
        <v>388</v>
      </c>
      <c r="G231" s="66" t="s">
        <v>401</v>
      </c>
      <c r="H231" s="65" t="s">
        <v>402</v>
      </c>
      <c r="I231" s="66">
        <v>1</v>
      </c>
      <c r="J231" s="68" t="s">
        <v>84</v>
      </c>
      <c r="K231" s="63" t="s">
        <v>14</v>
      </c>
      <c r="L231" s="84">
        <v>0</v>
      </c>
      <c r="M231" s="84">
        <v>1268479.5899999999</v>
      </c>
      <c r="N231" s="84">
        <v>0</v>
      </c>
      <c r="O231" s="84">
        <v>0</v>
      </c>
      <c r="P231" s="84">
        <v>0</v>
      </c>
      <c r="Q231" s="99" t="str">
        <f t="shared" si="93"/>
        <v>nebija plānots</v>
      </c>
      <c r="R231" s="100">
        <f t="shared" si="94"/>
        <v>0</v>
      </c>
      <c r="S231" s="99" t="str">
        <f t="shared" si="95"/>
        <v>nebija plānots</v>
      </c>
      <c r="T231" s="102">
        <f t="shared" si="96"/>
        <v>0</v>
      </c>
      <c r="U231" s="102">
        <f t="shared" si="97"/>
        <v>0</v>
      </c>
      <c r="V231" s="99" t="str">
        <f t="shared" si="98"/>
        <v>nebija plānots</v>
      </c>
      <c r="W231" s="102">
        <f t="shared" si="99"/>
        <v>0</v>
      </c>
      <c r="X231" s="99" t="str">
        <f t="shared" si="100"/>
        <v>nebija plānots</v>
      </c>
      <c r="Y231" s="84">
        <v>0</v>
      </c>
      <c r="Z231" s="84">
        <v>0</v>
      </c>
      <c r="AA231" s="99" t="str">
        <f t="shared" si="101"/>
        <v>nebija plānots</v>
      </c>
      <c r="AB231" s="100">
        <f t="shared" si="102"/>
        <v>0</v>
      </c>
      <c r="AC231" s="99" t="str">
        <f t="shared" si="103"/>
        <v>nebija plānots</v>
      </c>
      <c r="AD231" s="102">
        <f t="shared" si="104"/>
        <v>0</v>
      </c>
      <c r="AE231" s="102">
        <f t="shared" si="105"/>
        <v>0</v>
      </c>
      <c r="AF231" s="99" t="str">
        <f t="shared" si="106"/>
        <v>nebija plānots</v>
      </c>
      <c r="AG231" s="102">
        <f t="shared" si="107"/>
        <v>0</v>
      </c>
      <c r="AH231" s="99" t="str">
        <f t="shared" si="108"/>
        <v>nebija plānots</v>
      </c>
      <c r="AI231" s="84">
        <v>0</v>
      </c>
      <c r="AJ231" s="84">
        <v>0</v>
      </c>
      <c r="AK231" s="84">
        <v>0</v>
      </c>
      <c r="AL231" s="84">
        <v>349155</v>
      </c>
      <c r="AM231" s="84">
        <v>0</v>
      </c>
      <c r="AN231" s="84">
        <v>0</v>
      </c>
      <c r="AO231" s="84">
        <v>0</v>
      </c>
      <c r="AP231" s="84">
        <v>538916</v>
      </c>
      <c r="AQ231" s="84">
        <v>0</v>
      </c>
      <c r="AR231" s="70">
        <f t="shared" si="109"/>
        <v>888071</v>
      </c>
    </row>
    <row r="232" spans="1:44" ht="42" x14ac:dyDescent="0.25">
      <c r="A232" s="18" t="str">
        <f t="shared" si="92"/>
        <v>4.3.6.7.2</v>
      </c>
      <c r="B232" s="63">
        <v>4</v>
      </c>
      <c r="C232" s="74" t="s">
        <v>319</v>
      </c>
      <c r="D232" s="65" t="s">
        <v>320</v>
      </c>
      <c r="E232" s="74" t="s">
        <v>387</v>
      </c>
      <c r="F232" s="65" t="s">
        <v>388</v>
      </c>
      <c r="G232" s="66" t="s">
        <v>401</v>
      </c>
      <c r="H232" s="65" t="s">
        <v>402</v>
      </c>
      <c r="I232" s="66">
        <v>2</v>
      </c>
      <c r="J232" s="68" t="s">
        <v>84</v>
      </c>
      <c r="K232" s="63" t="s">
        <v>14</v>
      </c>
      <c r="L232" s="84">
        <v>0</v>
      </c>
      <c r="M232" s="84">
        <v>0</v>
      </c>
      <c r="N232" s="84">
        <v>0</v>
      </c>
      <c r="O232" s="84">
        <v>0</v>
      </c>
      <c r="P232" s="84">
        <v>0</v>
      </c>
      <c r="Q232" s="99" t="str">
        <f t="shared" si="93"/>
        <v>nebija plānots</v>
      </c>
      <c r="R232" s="100">
        <f t="shared" si="94"/>
        <v>0</v>
      </c>
      <c r="S232" s="99" t="str">
        <f t="shared" si="95"/>
        <v>nebija plānots</v>
      </c>
      <c r="T232" s="102">
        <f t="shared" si="96"/>
        <v>0</v>
      </c>
      <c r="U232" s="102">
        <f t="shared" si="97"/>
        <v>0</v>
      </c>
      <c r="V232" s="99" t="str">
        <f t="shared" si="98"/>
        <v>nebija plānots</v>
      </c>
      <c r="W232" s="102">
        <f t="shared" si="99"/>
        <v>0</v>
      </c>
      <c r="X232" s="99" t="str">
        <f t="shared" si="100"/>
        <v>nebija plānots</v>
      </c>
      <c r="Y232" s="84">
        <v>0</v>
      </c>
      <c r="Z232" s="84">
        <v>0</v>
      </c>
      <c r="AA232" s="99" t="str">
        <f t="shared" si="101"/>
        <v>nebija plānots</v>
      </c>
      <c r="AB232" s="100">
        <f t="shared" si="102"/>
        <v>0</v>
      </c>
      <c r="AC232" s="99" t="str">
        <f t="shared" si="103"/>
        <v>nebija plānots</v>
      </c>
      <c r="AD232" s="102">
        <f t="shared" si="104"/>
        <v>0</v>
      </c>
      <c r="AE232" s="102">
        <f t="shared" si="105"/>
        <v>0</v>
      </c>
      <c r="AF232" s="99" t="str">
        <f t="shared" si="106"/>
        <v>nebija plānots</v>
      </c>
      <c r="AG232" s="102">
        <f t="shared" si="107"/>
        <v>0</v>
      </c>
      <c r="AH232" s="99" t="str">
        <f t="shared" si="108"/>
        <v>nebija plānots</v>
      </c>
      <c r="AI232" s="84">
        <v>0</v>
      </c>
      <c r="AJ232" s="84">
        <v>0</v>
      </c>
      <c r="AK232" s="84">
        <v>0</v>
      </c>
      <c r="AL232" s="84">
        <v>0</v>
      </c>
      <c r="AM232" s="84">
        <v>0</v>
      </c>
      <c r="AN232" s="84">
        <v>0</v>
      </c>
      <c r="AO232" s="84">
        <v>0</v>
      </c>
      <c r="AP232" s="84">
        <v>0</v>
      </c>
      <c r="AQ232" s="84">
        <v>0</v>
      </c>
      <c r="AR232" s="70">
        <f t="shared" si="109"/>
        <v>0</v>
      </c>
    </row>
    <row r="233" spans="1:44" ht="42" x14ac:dyDescent="0.25">
      <c r="A233" s="18" t="str">
        <f t="shared" si="92"/>
        <v>4.3.6.8.1</v>
      </c>
      <c r="B233" s="63">
        <v>4</v>
      </c>
      <c r="C233" s="74" t="s">
        <v>319</v>
      </c>
      <c r="D233" s="65" t="s">
        <v>320</v>
      </c>
      <c r="E233" s="74" t="s">
        <v>387</v>
      </c>
      <c r="F233" s="65" t="s">
        <v>388</v>
      </c>
      <c r="G233" s="66" t="s">
        <v>403</v>
      </c>
      <c r="H233" s="65" t="s">
        <v>404</v>
      </c>
      <c r="I233" s="66">
        <v>1</v>
      </c>
      <c r="J233" s="68" t="s">
        <v>84</v>
      </c>
      <c r="K233" s="63" t="s">
        <v>14</v>
      </c>
      <c r="L233" s="84">
        <v>0</v>
      </c>
      <c r="M233" s="84">
        <v>66861.010000000009</v>
      </c>
      <c r="N233" s="84">
        <v>0</v>
      </c>
      <c r="O233" s="84">
        <v>104275</v>
      </c>
      <c r="P233" s="84">
        <v>104275.24</v>
      </c>
      <c r="Q233" s="99">
        <f t="shared" si="93"/>
        <v>1.0000023016063295</v>
      </c>
      <c r="R233" s="100">
        <f t="shared" si="94"/>
        <v>0.24000000000523869</v>
      </c>
      <c r="S233" s="99">
        <f t="shared" si="95"/>
        <v>2.3016063294676449E-6</v>
      </c>
      <c r="T233" s="102">
        <f t="shared" si="96"/>
        <v>104275</v>
      </c>
      <c r="U233" s="102">
        <f t="shared" si="97"/>
        <v>104275.24</v>
      </c>
      <c r="V233" s="99">
        <f t="shared" si="98"/>
        <v>1.0000023016063295</v>
      </c>
      <c r="W233" s="102">
        <f t="shared" si="99"/>
        <v>0.24000000000523869</v>
      </c>
      <c r="X233" s="99">
        <f t="shared" si="100"/>
        <v>2.3016063294676449E-6</v>
      </c>
      <c r="Y233" s="84">
        <v>0</v>
      </c>
      <c r="Z233" s="84">
        <v>0</v>
      </c>
      <c r="AA233" s="99" t="str">
        <f t="shared" si="101"/>
        <v>nebija plānots</v>
      </c>
      <c r="AB233" s="100">
        <f t="shared" si="102"/>
        <v>0</v>
      </c>
      <c r="AC233" s="99" t="str">
        <f t="shared" si="103"/>
        <v>nebija plānots</v>
      </c>
      <c r="AD233" s="102">
        <f t="shared" si="104"/>
        <v>104275</v>
      </c>
      <c r="AE233" s="102">
        <f t="shared" si="105"/>
        <v>104275.24</v>
      </c>
      <c r="AF233" s="99">
        <f t="shared" si="106"/>
        <v>1.0000023016063295</v>
      </c>
      <c r="AG233" s="102">
        <f t="shared" si="107"/>
        <v>0.24000000000523869</v>
      </c>
      <c r="AH233" s="99">
        <f t="shared" si="108"/>
        <v>2.3016063294676449E-6</v>
      </c>
      <c r="AI233" s="84">
        <v>0</v>
      </c>
      <c r="AJ233" s="84">
        <v>0</v>
      </c>
      <c r="AK233" s="84">
        <v>0</v>
      </c>
      <c r="AL233" s="84">
        <v>0</v>
      </c>
      <c r="AM233" s="84">
        <v>258156</v>
      </c>
      <c r="AN233" s="84">
        <v>0</v>
      </c>
      <c r="AO233" s="84">
        <v>0</v>
      </c>
      <c r="AP233" s="84">
        <v>193836</v>
      </c>
      <c r="AQ233" s="84">
        <v>0</v>
      </c>
      <c r="AR233" s="70">
        <f t="shared" si="109"/>
        <v>556267</v>
      </c>
    </row>
    <row r="234" spans="1:44" ht="42" x14ac:dyDescent="0.25">
      <c r="A234" s="18" t="str">
        <f t="shared" si="92"/>
        <v>4.3.6.9.1</v>
      </c>
      <c r="B234" s="63">
        <v>4</v>
      </c>
      <c r="C234" s="74" t="s">
        <v>319</v>
      </c>
      <c r="D234" s="65" t="s">
        <v>320</v>
      </c>
      <c r="E234" s="74" t="s">
        <v>387</v>
      </c>
      <c r="F234" s="65" t="s">
        <v>388</v>
      </c>
      <c r="G234" s="66" t="s">
        <v>405</v>
      </c>
      <c r="H234" s="65" t="s">
        <v>406</v>
      </c>
      <c r="I234" s="66">
        <v>1</v>
      </c>
      <c r="J234" s="68" t="s">
        <v>84</v>
      </c>
      <c r="K234" s="63" t="s">
        <v>14</v>
      </c>
      <c r="L234" s="84">
        <v>0</v>
      </c>
      <c r="M234" s="84">
        <v>4875.7700000000004</v>
      </c>
      <c r="N234" s="84">
        <v>0</v>
      </c>
      <c r="O234" s="84">
        <v>49442</v>
      </c>
      <c r="P234" s="84">
        <v>49442.41</v>
      </c>
      <c r="Q234" s="99">
        <f t="shared" si="93"/>
        <v>1.0000082925447999</v>
      </c>
      <c r="R234" s="100">
        <f t="shared" si="94"/>
        <v>0.41000000000349246</v>
      </c>
      <c r="S234" s="99">
        <f t="shared" si="95"/>
        <v>8.2925448000382763E-6</v>
      </c>
      <c r="T234" s="102">
        <f t="shared" si="96"/>
        <v>49442</v>
      </c>
      <c r="U234" s="102">
        <f t="shared" si="97"/>
        <v>49442.41</v>
      </c>
      <c r="V234" s="99">
        <f t="shared" si="98"/>
        <v>1.0000082925447999</v>
      </c>
      <c r="W234" s="102">
        <f t="shared" si="99"/>
        <v>0.41000000000349246</v>
      </c>
      <c r="X234" s="99">
        <f t="shared" si="100"/>
        <v>8.2925448000382763E-6</v>
      </c>
      <c r="Y234" s="84">
        <v>0</v>
      </c>
      <c r="Z234" s="84">
        <v>0</v>
      </c>
      <c r="AA234" s="99" t="str">
        <f t="shared" si="101"/>
        <v>nebija plānots</v>
      </c>
      <c r="AB234" s="100">
        <f t="shared" si="102"/>
        <v>0</v>
      </c>
      <c r="AC234" s="99" t="str">
        <f t="shared" si="103"/>
        <v>nebija plānots</v>
      </c>
      <c r="AD234" s="102">
        <f t="shared" si="104"/>
        <v>49442</v>
      </c>
      <c r="AE234" s="102">
        <f t="shared" si="105"/>
        <v>49442.41</v>
      </c>
      <c r="AF234" s="99">
        <f t="shared" si="106"/>
        <v>1.0000082925447999</v>
      </c>
      <c r="AG234" s="102">
        <f t="shared" si="107"/>
        <v>0.41000000000349246</v>
      </c>
      <c r="AH234" s="99">
        <f t="shared" si="108"/>
        <v>8.2925448000382763E-6</v>
      </c>
      <c r="AI234" s="84">
        <v>0</v>
      </c>
      <c r="AJ234" s="84">
        <v>0</v>
      </c>
      <c r="AK234" s="84">
        <v>0</v>
      </c>
      <c r="AL234" s="84">
        <v>0</v>
      </c>
      <c r="AM234" s="84">
        <v>0</v>
      </c>
      <c r="AN234" s="84">
        <v>39621</v>
      </c>
      <c r="AO234" s="84">
        <v>0</v>
      </c>
      <c r="AP234" s="84">
        <v>0</v>
      </c>
      <c r="AQ234" s="84">
        <v>0</v>
      </c>
      <c r="AR234" s="70">
        <f t="shared" si="109"/>
        <v>89063</v>
      </c>
    </row>
    <row r="235" spans="1:44" ht="42" x14ac:dyDescent="0.25">
      <c r="A235" s="18" t="str">
        <f t="shared" si="92"/>
        <v>4.3.6.9.2</v>
      </c>
      <c r="B235" s="63">
        <v>4</v>
      </c>
      <c r="C235" s="74" t="s">
        <v>319</v>
      </c>
      <c r="D235" s="65" t="s">
        <v>320</v>
      </c>
      <c r="E235" s="74" t="s">
        <v>387</v>
      </c>
      <c r="F235" s="65" t="s">
        <v>388</v>
      </c>
      <c r="G235" s="66" t="s">
        <v>405</v>
      </c>
      <c r="H235" s="65" t="s">
        <v>406</v>
      </c>
      <c r="I235" s="66">
        <v>2</v>
      </c>
      <c r="J235" s="68" t="s">
        <v>84</v>
      </c>
      <c r="K235" s="63" t="s">
        <v>14</v>
      </c>
      <c r="L235" s="84">
        <v>0</v>
      </c>
      <c r="M235" s="84">
        <v>33974.980000000003</v>
      </c>
      <c r="N235" s="84">
        <v>0</v>
      </c>
      <c r="O235" s="84">
        <v>0</v>
      </c>
      <c r="P235" s="84">
        <v>0</v>
      </c>
      <c r="Q235" s="99" t="str">
        <f t="shared" si="93"/>
        <v>nebija plānots</v>
      </c>
      <c r="R235" s="100">
        <f t="shared" si="94"/>
        <v>0</v>
      </c>
      <c r="S235" s="99" t="str">
        <f t="shared" si="95"/>
        <v>nebija plānots</v>
      </c>
      <c r="T235" s="102">
        <f t="shared" si="96"/>
        <v>0</v>
      </c>
      <c r="U235" s="102">
        <f t="shared" si="97"/>
        <v>0</v>
      </c>
      <c r="V235" s="99" t="str">
        <f t="shared" si="98"/>
        <v>nebija plānots</v>
      </c>
      <c r="W235" s="102">
        <f t="shared" si="99"/>
        <v>0</v>
      </c>
      <c r="X235" s="99" t="str">
        <f t="shared" si="100"/>
        <v>nebija plānots</v>
      </c>
      <c r="Y235" s="84">
        <v>0</v>
      </c>
      <c r="Z235" s="84">
        <v>0</v>
      </c>
      <c r="AA235" s="99" t="str">
        <f t="shared" si="101"/>
        <v>nebija plānots</v>
      </c>
      <c r="AB235" s="100">
        <f t="shared" si="102"/>
        <v>0</v>
      </c>
      <c r="AC235" s="99" t="str">
        <f t="shared" si="103"/>
        <v>nebija plānots</v>
      </c>
      <c r="AD235" s="102">
        <f t="shared" si="104"/>
        <v>0</v>
      </c>
      <c r="AE235" s="102">
        <f t="shared" si="105"/>
        <v>0</v>
      </c>
      <c r="AF235" s="99" t="str">
        <f t="shared" si="106"/>
        <v>nebija plānots</v>
      </c>
      <c r="AG235" s="102">
        <f t="shared" si="107"/>
        <v>0</v>
      </c>
      <c r="AH235" s="99" t="str">
        <f t="shared" si="108"/>
        <v>nebija plānots</v>
      </c>
      <c r="AI235" s="84">
        <v>0</v>
      </c>
      <c r="AJ235" s="84">
        <v>108911</v>
      </c>
      <c r="AK235" s="84">
        <v>0</v>
      </c>
      <c r="AL235" s="84">
        <v>0</v>
      </c>
      <c r="AM235" s="84">
        <v>0</v>
      </c>
      <c r="AN235" s="84">
        <v>0</v>
      </c>
      <c r="AO235" s="84">
        <v>192666</v>
      </c>
      <c r="AP235" s="84">
        <v>0</v>
      </c>
      <c r="AQ235" s="84">
        <v>0</v>
      </c>
      <c r="AR235" s="70">
        <f t="shared" si="109"/>
        <v>301577</v>
      </c>
    </row>
    <row r="236" spans="1:44" ht="42" x14ac:dyDescent="0.25">
      <c r="A236" s="18" t="str">
        <f t="shared" si="92"/>
        <v>4.4.1.1._</v>
      </c>
      <c r="B236" s="63">
        <v>4</v>
      </c>
      <c r="C236" s="74" t="s">
        <v>407</v>
      </c>
      <c r="D236" s="65" t="s">
        <v>408</v>
      </c>
      <c r="E236" s="74" t="s">
        <v>409</v>
      </c>
      <c r="F236" s="65" t="s">
        <v>410</v>
      </c>
      <c r="G236" s="66" t="s">
        <v>411</v>
      </c>
      <c r="H236" s="65" t="s">
        <v>412</v>
      </c>
      <c r="I236" s="66" t="s">
        <v>27</v>
      </c>
      <c r="J236" s="68" t="s">
        <v>325</v>
      </c>
      <c r="K236" s="63" t="s">
        <v>14</v>
      </c>
      <c r="L236" s="84">
        <v>0</v>
      </c>
      <c r="M236" s="84">
        <v>123029.78</v>
      </c>
      <c r="N236" s="84">
        <v>0</v>
      </c>
      <c r="O236" s="84">
        <v>0</v>
      </c>
      <c r="P236" s="84">
        <v>0</v>
      </c>
      <c r="Q236" s="99" t="str">
        <f t="shared" si="93"/>
        <v>nebija plānots</v>
      </c>
      <c r="R236" s="100">
        <f t="shared" si="94"/>
        <v>0</v>
      </c>
      <c r="S236" s="99" t="str">
        <f t="shared" si="95"/>
        <v>nebija plānots</v>
      </c>
      <c r="T236" s="102">
        <f t="shared" si="96"/>
        <v>0</v>
      </c>
      <c r="U236" s="102">
        <f t="shared" si="97"/>
        <v>0</v>
      </c>
      <c r="V236" s="99" t="str">
        <f t="shared" si="98"/>
        <v>nebija plānots</v>
      </c>
      <c r="W236" s="102">
        <f t="shared" si="99"/>
        <v>0</v>
      </c>
      <c r="X236" s="99" t="str">
        <f t="shared" si="100"/>
        <v>nebija plānots</v>
      </c>
      <c r="Y236" s="84">
        <v>67908</v>
      </c>
      <c r="Z236" s="84">
        <v>67832.17</v>
      </c>
      <c r="AA236" s="99">
        <f t="shared" si="101"/>
        <v>0.99888334216881658</v>
      </c>
      <c r="AB236" s="100">
        <f t="shared" si="102"/>
        <v>-75.830000000001746</v>
      </c>
      <c r="AC236" s="99">
        <f t="shared" si="103"/>
        <v>-1.1166578311833915E-3</v>
      </c>
      <c r="AD236" s="102">
        <f t="shared" si="104"/>
        <v>67908</v>
      </c>
      <c r="AE236" s="102">
        <f t="shared" si="105"/>
        <v>67832.17</v>
      </c>
      <c r="AF236" s="99">
        <f t="shared" si="106"/>
        <v>0.99888334216881658</v>
      </c>
      <c r="AG236" s="102">
        <f t="shared" si="107"/>
        <v>-75.830000000001746</v>
      </c>
      <c r="AH236" s="99">
        <f t="shared" si="108"/>
        <v>-1.1166578311833915E-3</v>
      </c>
      <c r="AI236" s="84">
        <v>0</v>
      </c>
      <c r="AJ236" s="84">
        <v>0</v>
      </c>
      <c r="AK236" s="84">
        <v>56986</v>
      </c>
      <c r="AL236" s="84">
        <v>0</v>
      </c>
      <c r="AM236" s="84">
        <v>0</v>
      </c>
      <c r="AN236" s="84">
        <v>423101</v>
      </c>
      <c r="AO236" s="84">
        <v>0</v>
      </c>
      <c r="AP236" s="84">
        <v>0</v>
      </c>
      <c r="AQ236" s="84">
        <v>854307</v>
      </c>
      <c r="AR236" s="70">
        <f t="shared" si="109"/>
        <v>1402302</v>
      </c>
    </row>
    <row r="237" spans="1:44" ht="42" x14ac:dyDescent="0.25">
      <c r="A237" s="18" t="str">
        <f t="shared" ref="A237:A262" si="110">G237&amp;I237</f>
        <v>4.4.1.2._</v>
      </c>
      <c r="B237" s="63">
        <v>4</v>
      </c>
      <c r="C237" s="74" t="s">
        <v>407</v>
      </c>
      <c r="D237" s="65" t="s">
        <v>408</v>
      </c>
      <c r="E237" s="74" t="s">
        <v>409</v>
      </c>
      <c r="F237" s="65" t="s">
        <v>410</v>
      </c>
      <c r="G237" s="66" t="s">
        <v>413</v>
      </c>
      <c r="H237" s="65" t="s">
        <v>414</v>
      </c>
      <c r="I237" s="66" t="s">
        <v>27</v>
      </c>
      <c r="J237" s="68" t="s">
        <v>325</v>
      </c>
      <c r="K237" s="63" t="s">
        <v>14</v>
      </c>
      <c r="L237" s="84">
        <v>0</v>
      </c>
      <c r="M237" s="84">
        <v>0</v>
      </c>
      <c r="N237" s="84">
        <v>0</v>
      </c>
      <c r="O237" s="84">
        <v>0</v>
      </c>
      <c r="P237" s="84">
        <v>0</v>
      </c>
      <c r="Q237" s="99" t="str">
        <f t="shared" si="93"/>
        <v>nebija plānots</v>
      </c>
      <c r="R237" s="100">
        <f t="shared" si="94"/>
        <v>0</v>
      </c>
      <c r="S237" s="99" t="str">
        <f t="shared" si="95"/>
        <v>nebija plānots</v>
      </c>
      <c r="T237" s="102">
        <f t="shared" si="96"/>
        <v>0</v>
      </c>
      <c r="U237" s="102">
        <f t="shared" si="97"/>
        <v>0</v>
      </c>
      <c r="V237" s="99" t="str">
        <f t="shared" si="98"/>
        <v>nebija plānots</v>
      </c>
      <c r="W237" s="102">
        <f t="shared" si="99"/>
        <v>0</v>
      </c>
      <c r="X237" s="99" t="str">
        <f t="shared" si="100"/>
        <v>nebija plānots</v>
      </c>
      <c r="Y237" s="84">
        <v>0</v>
      </c>
      <c r="Z237" s="84">
        <v>0</v>
      </c>
      <c r="AA237" s="99" t="str">
        <f t="shared" si="101"/>
        <v>nebija plānots</v>
      </c>
      <c r="AB237" s="100">
        <f t="shared" si="102"/>
        <v>0</v>
      </c>
      <c r="AC237" s="99" t="str">
        <f t="shared" si="103"/>
        <v>nebija plānots</v>
      </c>
      <c r="AD237" s="102">
        <f t="shared" si="104"/>
        <v>0</v>
      </c>
      <c r="AE237" s="102">
        <f t="shared" si="105"/>
        <v>0</v>
      </c>
      <c r="AF237" s="99" t="str">
        <f t="shared" si="106"/>
        <v>nebija plānots</v>
      </c>
      <c r="AG237" s="102">
        <f t="shared" si="107"/>
        <v>0</v>
      </c>
      <c r="AH237" s="99" t="str">
        <f t="shared" si="108"/>
        <v>nebija plānots</v>
      </c>
      <c r="AI237" s="84">
        <v>0</v>
      </c>
      <c r="AJ237" s="84">
        <v>0</v>
      </c>
      <c r="AK237" s="84">
        <v>0</v>
      </c>
      <c r="AL237" s="84">
        <v>0</v>
      </c>
      <c r="AM237" s="84">
        <v>0</v>
      </c>
      <c r="AN237" s="84">
        <v>0</v>
      </c>
      <c r="AO237" s="84">
        <v>0</v>
      </c>
      <c r="AP237" s="84">
        <v>0</v>
      </c>
      <c r="AQ237" s="84">
        <v>0</v>
      </c>
      <c r="AR237" s="70">
        <f t="shared" si="109"/>
        <v>0</v>
      </c>
    </row>
    <row r="238" spans="1:44" ht="52.5" x14ac:dyDescent="0.25">
      <c r="A238" s="18" t="str">
        <f t="shared" si="110"/>
        <v>5.1.1.1.1</v>
      </c>
      <c r="B238" s="63">
        <v>5</v>
      </c>
      <c r="C238" s="74" t="s">
        <v>415</v>
      </c>
      <c r="D238" s="65" t="s">
        <v>416</v>
      </c>
      <c r="E238" s="74" t="s">
        <v>417</v>
      </c>
      <c r="F238" s="65" t="s">
        <v>418</v>
      </c>
      <c r="G238" s="77" t="s">
        <v>419</v>
      </c>
      <c r="H238" s="65" t="s">
        <v>420</v>
      </c>
      <c r="I238" s="66">
        <v>1</v>
      </c>
      <c r="J238" s="72" t="s">
        <v>81</v>
      </c>
      <c r="K238" s="63" t="s">
        <v>16</v>
      </c>
      <c r="L238" s="84">
        <v>0</v>
      </c>
      <c r="M238" s="84">
        <v>0</v>
      </c>
      <c r="N238" s="84">
        <v>427000</v>
      </c>
      <c r="O238" s="84">
        <v>0</v>
      </c>
      <c r="P238" s="84">
        <v>0</v>
      </c>
      <c r="Q238" s="99" t="str">
        <f t="shared" si="93"/>
        <v>nebija plānots</v>
      </c>
      <c r="R238" s="100">
        <f t="shared" si="94"/>
        <v>0</v>
      </c>
      <c r="S238" s="99" t="str">
        <f t="shared" si="95"/>
        <v>nebija plānots</v>
      </c>
      <c r="T238" s="102">
        <f t="shared" si="96"/>
        <v>427000</v>
      </c>
      <c r="U238" s="102">
        <f t="shared" si="97"/>
        <v>427000</v>
      </c>
      <c r="V238" s="99">
        <f t="shared" si="98"/>
        <v>1</v>
      </c>
      <c r="W238" s="102">
        <f t="shared" si="99"/>
        <v>0</v>
      </c>
      <c r="X238" s="99">
        <f t="shared" si="100"/>
        <v>0</v>
      </c>
      <c r="Y238" s="84">
        <v>0</v>
      </c>
      <c r="Z238" s="84">
        <v>400000</v>
      </c>
      <c r="AA238" s="99" t="str">
        <f t="shared" si="101"/>
        <v>nebija plānots</v>
      </c>
      <c r="AB238" s="100">
        <f t="shared" si="102"/>
        <v>400000</v>
      </c>
      <c r="AC238" s="99" t="str">
        <f t="shared" si="103"/>
        <v>nebija plānots</v>
      </c>
      <c r="AD238" s="102">
        <f t="shared" si="104"/>
        <v>427000</v>
      </c>
      <c r="AE238" s="102">
        <f t="shared" si="105"/>
        <v>827000</v>
      </c>
      <c r="AF238" s="99">
        <f t="shared" si="106"/>
        <v>1.9367681498829039</v>
      </c>
      <c r="AG238" s="102">
        <f t="shared" si="107"/>
        <v>400000</v>
      </c>
      <c r="AH238" s="99">
        <f t="shared" si="108"/>
        <v>0.93676814988290402</v>
      </c>
      <c r="AI238" s="84">
        <v>160000</v>
      </c>
      <c r="AJ238" s="84">
        <v>0</v>
      </c>
      <c r="AK238" s="84">
        <v>1789750.19264</v>
      </c>
      <c r="AL238" s="84">
        <v>204000</v>
      </c>
      <c r="AM238" s="84">
        <v>204960</v>
      </c>
      <c r="AN238" s="84">
        <v>2000000</v>
      </c>
      <c r="AO238" s="84">
        <v>2118013.5299999998</v>
      </c>
      <c r="AP238" s="84">
        <v>2007611.82</v>
      </c>
      <c r="AQ238" s="84">
        <v>359000.77055999998</v>
      </c>
      <c r="AR238" s="70">
        <f t="shared" si="109"/>
        <v>9270336.3132000007</v>
      </c>
    </row>
    <row r="239" spans="1:44" ht="52.5" x14ac:dyDescent="0.25">
      <c r="A239" s="18" t="str">
        <f t="shared" si="110"/>
        <v>5.1.1.1.2</v>
      </c>
      <c r="B239" s="63">
        <v>5</v>
      </c>
      <c r="C239" s="74" t="s">
        <v>415</v>
      </c>
      <c r="D239" s="65" t="s">
        <v>416</v>
      </c>
      <c r="E239" s="74" t="s">
        <v>417</v>
      </c>
      <c r="F239" s="65" t="s">
        <v>418</v>
      </c>
      <c r="G239" s="77" t="s">
        <v>419</v>
      </c>
      <c r="H239" s="65" t="s">
        <v>420</v>
      </c>
      <c r="I239" s="66">
        <v>2</v>
      </c>
      <c r="J239" s="72" t="s">
        <v>81</v>
      </c>
      <c r="K239" s="63" t="s">
        <v>16</v>
      </c>
      <c r="L239" s="84">
        <v>0</v>
      </c>
      <c r="M239" s="84">
        <v>441766.49</v>
      </c>
      <c r="N239" s="84">
        <v>0</v>
      </c>
      <c r="O239" s="84">
        <v>353413.18</v>
      </c>
      <c r="P239" s="84">
        <v>353413.18</v>
      </c>
      <c r="Q239" s="99">
        <f t="shared" si="93"/>
        <v>1</v>
      </c>
      <c r="R239" s="100">
        <f t="shared" si="94"/>
        <v>0</v>
      </c>
      <c r="S239" s="99">
        <f t="shared" si="95"/>
        <v>0</v>
      </c>
      <c r="T239" s="102">
        <f t="shared" si="96"/>
        <v>353413.18</v>
      </c>
      <c r="U239" s="102">
        <f t="shared" si="97"/>
        <v>353413.18</v>
      </c>
      <c r="V239" s="99">
        <f t="shared" si="98"/>
        <v>1</v>
      </c>
      <c r="W239" s="102">
        <f t="shared" si="99"/>
        <v>0</v>
      </c>
      <c r="X239" s="99">
        <f t="shared" si="100"/>
        <v>0</v>
      </c>
      <c r="Y239" s="84">
        <v>509010.01</v>
      </c>
      <c r="Z239" s="84">
        <v>1498307.54</v>
      </c>
      <c r="AA239" s="99">
        <f t="shared" si="101"/>
        <v>2.9435718562784259</v>
      </c>
      <c r="AB239" s="100">
        <f t="shared" si="102"/>
        <v>989297.53</v>
      </c>
      <c r="AC239" s="99">
        <f t="shared" si="103"/>
        <v>1.9435718562784257</v>
      </c>
      <c r="AD239" s="102">
        <f t="shared" si="104"/>
        <v>862423.19</v>
      </c>
      <c r="AE239" s="102">
        <f t="shared" si="105"/>
        <v>1851720.72</v>
      </c>
      <c r="AF239" s="99">
        <f t="shared" si="106"/>
        <v>2.1471137852867801</v>
      </c>
      <c r="AG239" s="102">
        <f t="shared" si="107"/>
        <v>989297.53</v>
      </c>
      <c r="AH239" s="99">
        <f t="shared" si="108"/>
        <v>1.1471137852867803</v>
      </c>
      <c r="AI239" s="84">
        <v>570257.35</v>
      </c>
      <c r="AJ239" s="84">
        <v>630000</v>
      </c>
      <c r="AK239" s="84">
        <v>675482.06</v>
      </c>
      <c r="AL239" s="84">
        <v>896884.82</v>
      </c>
      <c r="AM239" s="84">
        <v>782924.99</v>
      </c>
      <c r="AN239" s="84">
        <v>3497230.83</v>
      </c>
      <c r="AO239" s="84">
        <v>1119474.94</v>
      </c>
      <c r="AP239" s="84">
        <v>3500000</v>
      </c>
      <c r="AQ239" s="84">
        <v>2742536.18</v>
      </c>
      <c r="AR239" s="70">
        <f t="shared" si="109"/>
        <v>15277214.359999999</v>
      </c>
    </row>
    <row r="240" spans="1:44" ht="52.5" x14ac:dyDescent="0.25">
      <c r="A240" s="18" t="str">
        <f t="shared" si="110"/>
        <v>5.1.1.1.3</v>
      </c>
      <c r="B240" s="63">
        <v>5</v>
      </c>
      <c r="C240" s="74" t="s">
        <v>415</v>
      </c>
      <c r="D240" s="65" t="s">
        <v>416</v>
      </c>
      <c r="E240" s="74" t="s">
        <v>417</v>
      </c>
      <c r="F240" s="65" t="s">
        <v>418</v>
      </c>
      <c r="G240" s="77" t="s">
        <v>419</v>
      </c>
      <c r="H240" s="65" t="s">
        <v>420</v>
      </c>
      <c r="I240" s="66">
        <v>3</v>
      </c>
      <c r="J240" s="72" t="s">
        <v>81</v>
      </c>
      <c r="K240" s="63" t="s">
        <v>16</v>
      </c>
      <c r="L240" s="84">
        <v>0</v>
      </c>
      <c r="M240" s="84">
        <v>0</v>
      </c>
      <c r="N240" s="84">
        <v>0</v>
      </c>
      <c r="O240" s="84">
        <v>0</v>
      </c>
      <c r="P240" s="84">
        <v>0</v>
      </c>
      <c r="Q240" s="99" t="str">
        <f t="shared" si="93"/>
        <v>nebija plānots</v>
      </c>
      <c r="R240" s="100">
        <f t="shared" si="94"/>
        <v>0</v>
      </c>
      <c r="S240" s="99" t="str">
        <f t="shared" si="95"/>
        <v>nebija plānots</v>
      </c>
      <c r="T240" s="102">
        <f t="shared" si="96"/>
        <v>0</v>
      </c>
      <c r="U240" s="102">
        <f t="shared" si="97"/>
        <v>0</v>
      </c>
      <c r="V240" s="99" t="str">
        <f t="shared" si="98"/>
        <v>nebija plānots</v>
      </c>
      <c r="W240" s="102">
        <f t="shared" si="99"/>
        <v>0</v>
      </c>
      <c r="X240" s="99" t="str">
        <f t="shared" si="100"/>
        <v>nebija plānots</v>
      </c>
      <c r="Y240" s="84">
        <v>0</v>
      </c>
      <c r="Z240" s="84">
        <v>0</v>
      </c>
      <c r="AA240" s="99" t="str">
        <f t="shared" si="101"/>
        <v>nebija plānots</v>
      </c>
      <c r="AB240" s="100">
        <f t="shared" si="102"/>
        <v>0</v>
      </c>
      <c r="AC240" s="99" t="str">
        <f t="shared" si="103"/>
        <v>nebija plānots</v>
      </c>
      <c r="AD240" s="102">
        <f t="shared" si="104"/>
        <v>0</v>
      </c>
      <c r="AE240" s="102">
        <f t="shared" si="105"/>
        <v>0</v>
      </c>
      <c r="AF240" s="99" t="str">
        <f t="shared" si="106"/>
        <v>nebija plānots</v>
      </c>
      <c r="AG240" s="102">
        <f t="shared" si="107"/>
        <v>0</v>
      </c>
      <c r="AH240" s="99" t="str">
        <f t="shared" si="108"/>
        <v>nebija plānots</v>
      </c>
      <c r="AI240" s="84">
        <v>0</v>
      </c>
      <c r="AJ240" s="84">
        <v>0</v>
      </c>
      <c r="AK240" s="84">
        <v>0</v>
      </c>
      <c r="AL240" s="84">
        <v>0</v>
      </c>
      <c r="AM240" s="84">
        <v>0</v>
      </c>
      <c r="AN240" s="84">
        <v>0</v>
      </c>
      <c r="AO240" s="84">
        <v>0</v>
      </c>
      <c r="AP240" s="84">
        <v>0</v>
      </c>
      <c r="AQ240" s="84">
        <v>0</v>
      </c>
      <c r="AR240" s="70">
        <f t="shared" si="109"/>
        <v>0</v>
      </c>
    </row>
    <row r="241" spans="1:44" ht="52.5" x14ac:dyDescent="0.25">
      <c r="A241" s="18" t="str">
        <f t="shared" si="110"/>
        <v>5.1.1.2.1</v>
      </c>
      <c r="B241" s="63">
        <v>5</v>
      </c>
      <c r="C241" s="74" t="s">
        <v>415</v>
      </c>
      <c r="D241" s="65" t="s">
        <v>416</v>
      </c>
      <c r="E241" s="74" t="s">
        <v>417</v>
      </c>
      <c r="F241" s="65" t="s">
        <v>418</v>
      </c>
      <c r="G241" s="77" t="s">
        <v>421</v>
      </c>
      <c r="H241" s="65" t="s">
        <v>422</v>
      </c>
      <c r="I241" s="66">
        <v>1</v>
      </c>
      <c r="J241" s="72" t="s">
        <v>81</v>
      </c>
      <c r="K241" s="63" t="s">
        <v>16</v>
      </c>
      <c r="L241" s="84">
        <v>0</v>
      </c>
      <c r="M241" s="84">
        <v>57742.369999999995</v>
      </c>
      <c r="N241" s="84">
        <v>0</v>
      </c>
      <c r="O241" s="84">
        <v>28133.34</v>
      </c>
      <c r="P241" s="84">
        <v>28133.34</v>
      </c>
      <c r="Q241" s="99">
        <f t="shared" si="93"/>
        <v>1</v>
      </c>
      <c r="R241" s="100">
        <f t="shared" si="94"/>
        <v>0</v>
      </c>
      <c r="S241" s="99">
        <f t="shared" si="95"/>
        <v>0</v>
      </c>
      <c r="T241" s="102">
        <f t="shared" si="96"/>
        <v>28133.34</v>
      </c>
      <c r="U241" s="102">
        <f t="shared" si="97"/>
        <v>28133.34</v>
      </c>
      <c r="V241" s="99">
        <f t="shared" si="98"/>
        <v>1</v>
      </c>
      <c r="W241" s="102">
        <f t="shared" si="99"/>
        <v>0</v>
      </c>
      <c r="X241" s="99">
        <f t="shared" si="100"/>
        <v>0</v>
      </c>
      <c r="Y241" s="84">
        <v>0</v>
      </c>
      <c r="Z241" s="84">
        <v>0</v>
      </c>
      <c r="AA241" s="99" t="str">
        <f t="shared" si="101"/>
        <v>nebija plānots</v>
      </c>
      <c r="AB241" s="100">
        <f t="shared" si="102"/>
        <v>0</v>
      </c>
      <c r="AC241" s="99" t="str">
        <f t="shared" si="103"/>
        <v>nebija plānots</v>
      </c>
      <c r="AD241" s="102">
        <f t="shared" si="104"/>
        <v>28133.34</v>
      </c>
      <c r="AE241" s="102">
        <f t="shared" si="105"/>
        <v>28133.34</v>
      </c>
      <c r="AF241" s="99">
        <f t="shared" si="106"/>
        <v>1</v>
      </c>
      <c r="AG241" s="102">
        <f t="shared" si="107"/>
        <v>0</v>
      </c>
      <c r="AH241" s="99">
        <f t="shared" si="108"/>
        <v>0</v>
      </c>
      <c r="AI241" s="84">
        <v>0</v>
      </c>
      <c r="AJ241" s="84">
        <v>0</v>
      </c>
      <c r="AK241" s="84">
        <v>0</v>
      </c>
      <c r="AL241" s="84">
        <v>0</v>
      </c>
      <c r="AM241" s="84">
        <v>0</v>
      </c>
      <c r="AN241" s="84">
        <v>54787.85</v>
      </c>
      <c r="AO241" s="84">
        <v>0</v>
      </c>
      <c r="AP241" s="84">
        <v>0</v>
      </c>
      <c r="AQ241" s="84">
        <v>0</v>
      </c>
      <c r="AR241" s="70">
        <f t="shared" si="109"/>
        <v>82921.19</v>
      </c>
    </row>
    <row r="242" spans="1:44" ht="52.5" x14ac:dyDescent="0.25">
      <c r="A242" s="18" t="str">
        <f t="shared" si="110"/>
        <v>5.1.1.3.1</v>
      </c>
      <c r="B242" s="63">
        <v>5</v>
      </c>
      <c r="C242" s="74" t="s">
        <v>415</v>
      </c>
      <c r="D242" s="65" t="s">
        <v>416</v>
      </c>
      <c r="E242" s="74" t="s">
        <v>417</v>
      </c>
      <c r="F242" s="65" t="s">
        <v>418</v>
      </c>
      <c r="G242" s="77" t="s">
        <v>423</v>
      </c>
      <c r="H242" s="65" t="s">
        <v>424</v>
      </c>
      <c r="I242" s="66">
        <v>1</v>
      </c>
      <c r="J242" s="72" t="s">
        <v>81</v>
      </c>
      <c r="K242" s="63" t="s">
        <v>16</v>
      </c>
      <c r="L242" s="84">
        <v>0</v>
      </c>
      <c r="M242" s="84">
        <v>3147741.9899999993</v>
      </c>
      <c r="N242" s="84">
        <v>956307.39</v>
      </c>
      <c r="O242" s="84">
        <v>1007077.37</v>
      </c>
      <c r="P242" s="84">
        <v>1007077.37</v>
      </c>
      <c r="Q242" s="99">
        <f t="shared" si="93"/>
        <v>1</v>
      </c>
      <c r="R242" s="100">
        <f t="shared" si="94"/>
        <v>0</v>
      </c>
      <c r="S242" s="99">
        <f t="shared" si="95"/>
        <v>0</v>
      </c>
      <c r="T242" s="102">
        <f t="shared" si="96"/>
        <v>1963384.76</v>
      </c>
      <c r="U242" s="102">
        <f t="shared" si="97"/>
        <v>1963384.76</v>
      </c>
      <c r="V242" s="99">
        <f t="shared" si="98"/>
        <v>1</v>
      </c>
      <c r="W242" s="102">
        <f t="shared" si="99"/>
        <v>0</v>
      </c>
      <c r="X242" s="99">
        <f t="shared" si="100"/>
        <v>0</v>
      </c>
      <c r="Y242" s="84">
        <v>596178.29</v>
      </c>
      <c r="Z242" s="84">
        <v>1296423.8900000001</v>
      </c>
      <c r="AA242" s="99">
        <f t="shared" si="101"/>
        <v>2.1745573626976586</v>
      </c>
      <c r="AB242" s="100">
        <f t="shared" si="102"/>
        <v>700245.60000000009</v>
      </c>
      <c r="AC242" s="99">
        <f t="shared" si="103"/>
        <v>1.1745573626976589</v>
      </c>
      <c r="AD242" s="102">
        <f t="shared" si="104"/>
        <v>2559563.0499999998</v>
      </c>
      <c r="AE242" s="102">
        <f t="shared" si="105"/>
        <v>3259808.6500000004</v>
      </c>
      <c r="AF242" s="99">
        <f t="shared" si="106"/>
        <v>1.2735801331403032</v>
      </c>
      <c r="AG242" s="102">
        <f t="shared" si="107"/>
        <v>700245.60000000056</v>
      </c>
      <c r="AH242" s="99">
        <f t="shared" si="108"/>
        <v>0.27358013314030322</v>
      </c>
      <c r="AI242" s="84">
        <v>961971.56</v>
      </c>
      <c r="AJ242" s="84">
        <v>679625.49</v>
      </c>
      <c r="AK242" s="84">
        <v>1154225.51</v>
      </c>
      <c r="AL242" s="84">
        <v>782422.85</v>
      </c>
      <c r="AM242" s="84">
        <v>1782175.65</v>
      </c>
      <c r="AN242" s="84">
        <v>469819.23</v>
      </c>
      <c r="AO242" s="84">
        <v>614297.34</v>
      </c>
      <c r="AP242" s="84">
        <v>1050324.5900000001</v>
      </c>
      <c r="AQ242" s="84">
        <v>592122</v>
      </c>
      <c r="AR242" s="70">
        <f t="shared" si="109"/>
        <v>10646547.27</v>
      </c>
    </row>
    <row r="243" spans="1:44" ht="52.5" x14ac:dyDescent="0.25">
      <c r="A243" s="18" t="str">
        <f t="shared" si="110"/>
        <v>5.1.1.4._</v>
      </c>
      <c r="B243" s="63">
        <v>5</v>
      </c>
      <c r="C243" s="74" t="s">
        <v>415</v>
      </c>
      <c r="D243" s="65" t="s">
        <v>416</v>
      </c>
      <c r="E243" s="74" t="s">
        <v>417</v>
      </c>
      <c r="F243" s="65" t="s">
        <v>418</v>
      </c>
      <c r="G243" s="77" t="s">
        <v>425</v>
      </c>
      <c r="H243" s="65" t="s">
        <v>426</v>
      </c>
      <c r="I243" s="66" t="s">
        <v>27</v>
      </c>
      <c r="J243" s="72" t="s">
        <v>81</v>
      </c>
      <c r="K243" s="63" t="s">
        <v>16</v>
      </c>
      <c r="L243" s="84">
        <v>0</v>
      </c>
      <c r="M243" s="84">
        <v>0</v>
      </c>
      <c r="N243" s="84">
        <v>0</v>
      </c>
      <c r="O243" s="84">
        <v>0</v>
      </c>
      <c r="P243" s="84">
        <v>0</v>
      </c>
      <c r="Q243" s="99" t="str">
        <f t="shared" si="93"/>
        <v>nebija plānots</v>
      </c>
      <c r="R243" s="100">
        <f t="shared" si="94"/>
        <v>0</v>
      </c>
      <c r="S243" s="99" t="str">
        <f t="shared" si="95"/>
        <v>nebija plānots</v>
      </c>
      <c r="T243" s="102">
        <f t="shared" si="96"/>
        <v>0</v>
      </c>
      <c r="U243" s="102">
        <f t="shared" si="97"/>
        <v>0</v>
      </c>
      <c r="V243" s="99" t="str">
        <f t="shared" si="98"/>
        <v>nebija plānots</v>
      </c>
      <c r="W243" s="102">
        <f t="shared" si="99"/>
        <v>0</v>
      </c>
      <c r="X243" s="99" t="str">
        <f t="shared" si="100"/>
        <v>nebija plānots</v>
      </c>
      <c r="Y243" s="84">
        <v>0</v>
      </c>
      <c r="Z243" s="84">
        <v>0</v>
      </c>
      <c r="AA243" s="99" t="str">
        <f t="shared" si="101"/>
        <v>nebija plānots</v>
      </c>
      <c r="AB243" s="100">
        <f t="shared" si="102"/>
        <v>0</v>
      </c>
      <c r="AC243" s="99" t="str">
        <f t="shared" si="103"/>
        <v>nebija plānots</v>
      </c>
      <c r="AD243" s="102">
        <f t="shared" si="104"/>
        <v>0</v>
      </c>
      <c r="AE243" s="102">
        <f t="shared" si="105"/>
        <v>0</v>
      </c>
      <c r="AF243" s="99" t="str">
        <f t="shared" si="106"/>
        <v>nebija plānots</v>
      </c>
      <c r="AG243" s="102">
        <f t="shared" si="107"/>
        <v>0</v>
      </c>
      <c r="AH243" s="99" t="str">
        <f t="shared" si="108"/>
        <v>nebija plānots</v>
      </c>
      <c r="AI243" s="84">
        <v>0</v>
      </c>
      <c r="AJ243" s="84">
        <v>0</v>
      </c>
      <c r="AK243" s="84">
        <v>0</v>
      </c>
      <c r="AL243" s="84">
        <v>0</v>
      </c>
      <c r="AM243" s="84">
        <v>0</v>
      </c>
      <c r="AN243" s="84">
        <v>0</v>
      </c>
      <c r="AO243" s="84">
        <v>500000</v>
      </c>
      <c r="AP243" s="84">
        <v>900000</v>
      </c>
      <c r="AQ243" s="84">
        <v>1100000</v>
      </c>
      <c r="AR243" s="70">
        <f t="shared" si="109"/>
        <v>2500000</v>
      </c>
    </row>
    <row r="244" spans="1:44" ht="52.5" x14ac:dyDescent="0.25">
      <c r="A244" s="18" t="str">
        <f t="shared" si="110"/>
        <v>5.1.1.5.1</v>
      </c>
      <c r="B244" s="63">
        <v>5</v>
      </c>
      <c r="C244" s="74" t="s">
        <v>415</v>
      </c>
      <c r="D244" s="65" t="s">
        <v>416</v>
      </c>
      <c r="E244" s="74" t="s">
        <v>417</v>
      </c>
      <c r="F244" s="65" t="s">
        <v>418</v>
      </c>
      <c r="G244" s="66" t="s">
        <v>427</v>
      </c>
      <c r="H244" s="65" t="s">
        <v>428</v>
      </c>
      <c r="I244" s="66">
        <v>1</v>
      </c>
      <c r="J244" s="73" t="s">
        <v>307</v>
      </c>
      <c r="K244" s="63" t="s">
        <v>16</v>
      </c>
      <c r="L244" s="84">
        <v>0</v>
      </c>
      <c r="M244" s="84">
        <v>0</v>
      </c>
      <c r="N244" s="84">
        <v>365872.69</v>
      </c>
      <c r="O244" s="84">
        <v>11000</v>
      </c>
      <c r="P244" s="84">
        <v>11000</v>
      </c>
      <c r="Q244" s="99">
        <f t="shared" si="93"/>
        <v>1</v>
      </c>
      <c r="R244" s="100">
        <f t="shared" si="94"/>
        <v>0</v>
      </c>
      <c r="S244" s="99">
        <f t="shared" si="95"/>
        <v>0</v>
      </c>
      <c r="T244" s="102">
        <f t="shared" si="96"/>
        <v>376872.69</v>
      </c>
      <c r="U244" s="102">
        <f t="shared" si="97"/>
        <v>376872.69</v>
      </c>
      <c r="V244" s="99">
        <f t="shared" si="98"/>
        <v>1</v>
      </c>
      <c r="W244" s="102">
        <f t="shared" si="99"/>
        <v>0</v>
      </c>
      <c r="X244" s="99">
        <f t="shared" si="100"/>
        <v>0</v>
      </c>
      <c r="Y244" s="84">
        <v>0</v>
      </c>
      <c r="Z244" s="84">
        <v>2566935.9900000002</v>
      </c>
      <c r="AA244" s="99" t="str">
        <f t="shared" si="101"/>
        <v>nebija plānots</v>
      </c>
      <c r="AB244" s="100">
        <f t="shared" si="102"/>
        <v>2566935.9900000002</v>
      </c>
      <c r="AC244" s="99" t="str">
        <f t="shared" si="103"/>
        <v>nebija plānots</v>
      </c>
      <c r="AD244" s="102">
        <f t="shared" si="104"/>
        <v>376872.69</v>
      </c>
      <c r="AE244" s="102">
        <f t="shared" si="105"/>
        <v>2943808.68</v>
      </c>
      <c r="AF244" s="99">
        <f t="shared" si="106"/>
        <v>7.8111488524148571</v>
      </c>
      <c r="AG244" s="102">
        <f t="shared" si="107"/>
        <v>2566935.9900000002</v>
      </c>
      <c r="AH244" s="99">
        <f t="shared" si="108"/>
        <v>6.8111488524148571</v>
      </c>
      <c r="AI244" s="84">
        <v>0</v>
      </c>
      <c r="AJ244" s="84">
        <v>0</v>
      </c>
      <c r="AK244" s="84">
        <v>1301.8499999999999</v>
      </c>
      <c r="AL244" s="84">
        <v>1927729.06</v>
      </c>
      <c r="AM244" s="84">
        <v>272236.73</v>
      </c>
      <c r="AN244" s="84">
        <v>148750</v>
      </c>
      <c r="AO244" s="84">
        <v>4773.45</v>
      </c>
      <c r="AP244" s="84">
        <v>1912500</v>
      </c>
      <c r="AQ244" s="84">
        <v>0</v>
      </c>
      <c r="AR244" s="70">
        <f t="shared" si="109"/>
        <v>4644163.78</v>
      </c>
    </row>
    <row r="245" spans="1:44" ht="52.5" x14ac:dyDescent="0.25">
      <c r="A245" s="18" t="str">
        <f t="shared" si="110"/>
        <v>5.1.1.5.2</v>
      </c>
      <c r="B245" s="63">
        <v>5</v>
      </c>
      <c r="C245" s="74" t="s">
        <v>415</v>
      </c>
      <c r="D245" s="65" t="s">
        <v>416</v>
      </c>
      <c r="E245" s="74" t="s">
        <v>417</v>
      </c>
      <c r="F245" s="65" t="s">
        <v>418</v>
      </c>
      <c r="G245" s="66" t="s">
        <v>427</v>
      </c>
      <c r="H245" s="65" t="s">
        <v>428</v>
      </c>
      <c r="I245" s="66">
        <v>2</v>
      </c>
      <c r="J245" s="73" t="s">
        <v>307</v>
      </c>
      <c r="K245" s="63" t="s">
        <v>16</v>
      </c>
      <c r="L245" s="84">
        <v>0</v>
      </c>
      <c r="M245" s="84">
        <v>1440963.4500000002</v>
      </c>
      <c r="N245" s="84">
        <v>0</v>
      </c>
      <c r="O245" s="84">
        <v>136338</v>
      </c>
      <c r="P245" s="84">
        <v>136338.04</v>
      </c>
      <c r="Q245" s="99">
        <f t="shared" si="93"/>
        <v>1.0000002933884904</v>
      </c>
      <c r="R245" s="100">
        <f t="shared" si="94"/>
        <v>4.0000000008149073E-2</v>
      </c>
      <c r="S245" s="99">
        <f t="shared" si="95"/>
        <v>2.9338849042929391E-7</v>
      </c>
      <c r="T245" s="102">
        <f t="shared" si="96"/>
        <v>136338</v>
      </c>
      <c r="U245" s="102">
        <f t="shared" si="97"/>
        <v>136338.04</v>
      </c>
      <c r="V245" s="99">
        <f t="shared" si="98"/>
        <v>1.0000002933884904</v>
      </c>
      <c r="W245" s="102">
        <f t="shared" si="99"/>
        <v>4.0000000008149073E-2</v>
      </c>
      <c r="X245" s="99">
        <f t="shared" si="100"/>
        <v>2.9338849042929391E-7</v>
      </c>
      <c r="Y245" s="84">
        <v>0</v>
      </c>
      <c r="Z245" s="84">
        <v>0</v>
      </c>
      <c r="AA245" s="99" t="str">
        <f t="shared" si="101"/>
        <v>nebija plānots</v>
      </c>
      <c r="AB245" s="100">
        <f t="shared" si="102"/>
        <v>0</v>
      </c>
      <c r="AC245" s="99" t="str">
        <f t="shared" si="103"/>
        <v>nebija plānots</v>
      </c>
      <c r="AD245" s="102">
        <f t="shared" si="104"/>
        <v>136338</v>
      </c>
      <c r="AE245" s="102">
        <f t="shared" si="105"/>
        <v>136338.04</v>
      </c>
      <c r="AF245" s="99">
        <f t="shared" si="106"/>
        <v>1.0000002933884904</v>
      </c>
      <c r="AG245" s="102">
        <f t="shared" si="107"/>
        <v>4.0000000008149073E-2</v>
      </c>
      <c r="AH245" s="99">
        <f t="shared" si="108"/>
        <v>2.9338849042929391E-7</v>
      </c>
      <c r="AI245" s="84">
        <v>0</v>
      </c>
      <c r="AJ245" s="84">
        <v>446250</v>
      </c>
      <c r="AK245" s="84">
        <v>0</v>
      </c>
      <c r="AL245" s="84">
        <v>1402500</v>
      </c>
      <c r="AM245" s="84">
        <v>0</v>
      </c>
      <c r="AN245" s="84">
        <v>0</v>
      </c>
      <c r="AO245" s="84">
        <v>510000</v>
      </c>
      <c r="AP245" s="84">
        <v>0</v>
      </c>
      <c r="AQ245" s="84">
        <v>0</v>
      </c>
      <c r="AR245" s="70">
        <f t="shared" si="109"/>
        <v>2495088</v>
      </c>
    </row>
    <row r="246" spans="1:44" ht="52.5" x14ac:dyDescent="0.25">
      <c r="A246" s="18" t="str">
        <f t="shared" si="110"/>
        <v>5.1.1.6._</v>
      </c>
      <c r="B246" s="63">
        <v>5</v>
      </c>
      <c r="C246" s="74" t="s">
        <v>415</v>
      </c>
      <c r="D246" s="65" t="s">
        <v>416</v>
      </c>
      <c r="E246" s="74" t="s">
        <v>417</v>
      </c>
      <c r="F246" s="65" t="s">
        <v>418</v>
      </c>
      <c r="G246" s="66" t="s">
        <v>429</v>
      </c>
      <c r="H246" s="65" t="s">
        <v>430</v>
      </c>
      <c r="I246" s="66" t="s">
        <v>27</v>
      </c>
      <c r="J246" s="73" t="s">
        <v>307</v>
      </c>
      <c r="K246" s="63" t="s">
        <v>16</v>
      </c>
      <c r="L246" s="84">
        <v>0</v>
      </c>
      <c r="M246" s="84">
        <v>0</v>
      </c>
      <c r="N246" s="84">
        <v>0</v>
      </c>
      <c r="O246" s="84">
        <v>0</v>
      </c>
      <c r="P246" s="84">
        <v>0</v>
      </c>
      <c r="Q246" s="99" t="str">
        <f t="shared" si="93"/>
        <v>nebija plānots</v>
      </c>
      <c r="R246" s="100">
        <f t="shared" si="94"/>
        <v>0</v>
      </c>
      <c r="S246" s="99" t="str">
        <f t="shared" si="95"/>
        <v>nebija plānots</v>
      </c>
      <c r="T246" s="102">
        <f t="shared" si="96"/>
        <v>0</v>
      </c>
      <c r="U246" s="102">
        <f t="shared" si="97"/>
        <v>0</v>
      </c>
      <c r="V246" s="99" t="str">
        <f t="shared" si="98"/>
        <v>nebija plānots</v>
      </c>
      <c r="W246" s="102">
        <f t="shared" si="99"/>
        <v>0</v>
      </c>
      <c r="X246" s="99" t="str">
        <f t="shared" si="100"/>
        <v>nebija plānots</v>
      </c>
      <c r="Y246" s="84">
        <v>0</v>
      </c>
      <c r="Z246" s="84">
        <v>0</v>
      </c>
      <c r="AA246" s="99" t="str">
        <f t="shared" si="101"/>
        <v>nebija plānots</v>
      </c>
      <c r="AB246" s="100">
        <f t="shared" si="102"/>
        <v>0</v>
      </c>
      <c r="AC246" s="99" t="str">
        <f t="shared" si="103"/>
        <v>nebija plānots</v>
      </c>
      <c r="AD246" s="102">
        <f t="shared" si="104"/>
        <v>0</v>
      </c>
      <c r="AE246" s="102">
        <f t="shared" si="105"/>
        <v>0</v>
      </c>
      <c r="AF246" s="99" t="str">
        <f t="shared" si="106"/>
        <v>nebija plānots</v>
      </c>
      <c r="AG246" s="102">
        <f t="shared" si="107"/>
        <v>0</v>
      </c>
      <c r="AH246" s="99" t="str">
        <f t="shared" si="108"/>
        <v>nebija plānots</v>
      </c>
      <c r="AI246" s="84">
        <v>0</v>
      </c>
      <c r="AJ246" s="84">
        <v>0</v>
      </c>
      <c r="AK246" s="84">
        <v>0</v>
      </c>
      <c r="AL246" s="84">
        <v>0</v>
      </c>
      <c r="AM246" s="84">
        <v>0</v>
      </c>
      <c r="AN246" s="84">
        <v>0</v>
      </c>
      <c r="AO246" s="84">
        <v>0</v>
      </c>
      <c r="AP246" s="84">
        <v>0</v>
      </c>
      <c r="AQ246" s="84">
        <v>0</v>
      </c>
      <c r="AR246" s="70">
        <f t="shared" si="109"/>
        <v>0</v>
      </c>
    </row>
    <row r="247" spans="1:44" ht="52.5" x14ac:dyDescent="0.25">
      <c r="A247" s="18" t="str">
        <f t="shared" si="110"/>
        <v>5.1.1.7._</v>
      </c>
      <c r="B247" s="63">
        <v>5</v>
      </c>
      <c r="C247" s="74" t="s">
        <v>415</v>
      </c>
      <c r="D247" s="65" t="s">
        <v>416</v>
      </c>
      <c r="E247" s="74" t="s">
        <v>417</v>
      </c>
      <c r="F247" s="65" t="s">
        <v>418</v>
      </c>
      <c r="G247" s="66" t="s">
        <v>431</v>
      </c>
      <c r="H247" s="65" t="s">
        <v>432</v>
      </c>
      <c r="I247" s="66" t="s">
        <v>27</v>
      </c>
      <c r="J247" s="73" t="s">
        <v>307</v>
      </c>
      <c r="K247" s="63" t="s">
        <v>16</v>
      </c>
      <c r="L247" s="84">
        <v>0</v>
      </c>
      <c r="M247" s="84">
        <v>4249980.28</v>
      </c>
      <c r="N247" s="84">
        <v>0</v>
      </c>
      <c r="O247" s="84">
        <v>0</v>
      </c>
      <c r="P247" s="84">
        <v>0</v>
      </c>
      <c r="Q247" s="99" t="str">
        <f t="shared" si="93"/>
        <v>nebija plānots</v>
      </c>
      <c r="R247" s="100">
        <f t="shared" si="94"/>
        <v>0</v>
      </c>
      <c r="S247" s="99" t="str">
        <f t="shared" si="95"/>
        <v>nebija plānots</v>
      </c>
      <c r="T247" s="102">
        <f t="shared" si="96"/>
        <v>0</v>
      </c>
      <c r="U247" s="102">
        <f t="shared" si="97"/>
        <v>0</v>
      </c>
      <c r="V247" s="99" t="str">
        <f t="shared" si="98"/>
        <v>nebija plānots</v>
      </c>
      <c r="W247" s="102">
        <f t="shared" si="99"/>
        <v>0</v>
      </c>
      <c r="X247" s="99" t="str">
        <f t="shared" si="100"/>
        <v>nebija plānots</v>
      </c>
      <c r="Y247" s="84">
        <v>0</v>
      </c>
      <c r="Z247" s="84">
        <v>0</v>
      </c>
      <c r="AA247" s="99" t="str">
        <f t="shared" si="101"/>
        <v>nebija plānots</v>
      </c>
      <c r="AB247" s="100">
        <f t="shared" si="102"/>
        <v>0</v>
      </c>
      <c r="AC247" s="99" t="str">
        <f t="shared" si="103"/>
        <v>nebija plānots</v>
      </c>
      <c r="AD247" s="102">
        <f t="shared" si="104"/>
        <v>0</v>
      </c>
      <c r="AE247" s="102">
        <f t="shared" si="105"/>
        <v>0</v>
      </c>
      <c r="AF247" s="99" t="str">
        <f t="shared" si="106"/>
        <v>nebija plānots</v>
      </c>
      <c r="AG247" s="102">
        <f t="shared" si="107"/>
        <v>0</v>
      </c>
      <c r="AH247" s="99" t="str">
        <f t="shared" si="108"/>
        <v>nebija plānots</v>
      </c>
      <c r="AI247" s="84">
        <v>0</v>
      </c>
      <c r="AJ247" s="84">
        <v>0</v>
      </c>
      <c r="AK247" s="84">
        <v>140800</v>
      </c>
      <c r="AL247" s="84">
        <v>0</v>
      </c>
      <c r="AM247" s="84">
        <v>16111</v>
      </c>
      <c r="AN247" s="84">
        <v>0</v>
      </c>
      <c r="AO247" s="84">
        <v>0</v>
      </c>
      <c r="AP247" s="84">
        <v>0</v>
      </c>
      <c r="AQ247" s="84">
        <v>173933</v>
      </c>
      <c r="AR247" s="70">
        <f t="shared" si="109"/>
        <v>330844</v>
      </c>
    </row>
    <row r="248" spans="1:44" ht="52.5" x14ac:dyDescent="0.25">
      <c r="A248" s="18" t="str">
        <f t="shared" si="110"/>
        <v>5.1.1.8._</v>
      </c>
      <c r="B248" s="63">
        <v>5</v>
      </c>
      <c r="C248" s="74" t="s">
        <v>415</v>
      </c>
      <c r="D248" s="65" t="s">
        <v>416</v>
      </c>
      <c r="E248" s="74" t="s">
        <v>417</v>
      </c>
      <c r="F248" s="65" t="s">
        <v>418</v>
      </c>
      <c r="G248" s="66" t="s">
        <v>433</v>
      </c>
      <c r="H248" s="65" t="s">
        <v>434</v>
      </c>
      <c r="I248" s="66" t="s">
        <v>27</v>
      </c>
      <c r="J248" s="73" t="s">
        <v>81</v>
      </c>
      <c r="K248" s="63" t="s">
        <v>16</v>
      </c>
      <c r="L248" s="84">
        <v>0</v>
      </c>
      <c r="M248" s="84">
        <v>0</v>
      </c>
      <c r="N248" s="84">
        <v>0</v>
      </c>
      <c r="O248" s="84">
        <v>0</v>
      </c>
      <c r="P248" s="84">
        <v>0</v>
      </c>
      <c r="Q248" s="99" t="str">
        <f t="shared" si="93"/>
        <v>nebija plānots</v>
      </c>
      <c r="R248" s="100">
        <f t="shared" si="94"/>
        <v>0</v>
      </c>
      <c r="S248" s="99" t="str">
        <f t="shared" si="95"/>
        <v>nebija plānots</v>
      </c>
      <c r="T248" s="102">
        <f t="shared" si="96"/>
        <v>0</v>
      </c>
      <c r="U248" s="102">
        <f t="shared" si="97"/>
        <v>0</v>
      </c>
      <c r="V248" s="99" t="str">
        <f t="shared" si="98"/>
        <v>nebija plānots</v>
      </c>
      <c r="W248" s="102">
        <f t="shared" si="99"/>
        <v>0</v>
      </c>
      <c r="X248" s="99" t="str">
        <f t="shared" si="100"/>
        <v>nebija plānots</v>
      </c>
      <c r="Y248" s="84">
        <v>0</v>
      </c>
      <c r="Z248" s="84">
        <v>0</v>
      </c>
      <c r="AA248" s="99" t="str">
        <f t="shared" si="101"/>
        <v>nebija plānots</v>
      </c>
      <c r="AB248" s="100">
        <f t="shared" si="102"/>
        <v>0</v>
      </c>
      <c r="AC248" s="99" t="str">
        <f t="shared" si="103"/>
        <v>nebija plānots</v>
      </c>
      <c r="AD248" s="102">
        <f t="shared" si="104"/>
        <v>0</v>
      </c>
      <c r="AE248" s="102">
        <f t="shared" si="105"/>
        <v>0</v>
      </c>
      <c r="AF248" s="99" t="str">
        <f t="shared" si="106"/>
        <v>nebija plānots</v>
      </c>
      <c r="AG248" s="102">
        <f t="shared" si="107"/>
        <v>0</v>
      </c>
      <c r="AH248" s="99" t="str">
        <f t="shared" si="108"/>
        <v>nebija plānots</v>
      </c>
      <c r="AI248" s="84">
        <v>0</v>
      </c>
      <c r="AJ248" s="84">
        <v>0</v>
      </c>
      <c r="AK248" s="84">
        <v>0</v>
      </c>
      <c r="AL248" s="84">
        <v>0</v>
      </c>
      <c r="AM248" s="84">
        <v>0</v>
      </c>
      <c r="AN248" s="84">
        <v>0</v>
      </c>
      <c r="AO248" s="84">
        <v>0</v>
      </c>
      <c r="AP248" s="84">
        <v>0</v>
      </c>
      <c r="AQ248" s="84">
        <v>0</v>
      </c>
      <c r="AR248" s="70">
        <f t="shared" si="109"/>
        <v>0</v>
      </c>
    </row>
    <row r="249" spans="1:44" ht="52.5" x14ac:dyDescent="0.25">
      <c r="A249" s="18" t="str">
        <f t="shared" si="110"/>
        <v>5.1.1.9._</v>
      </c>
      <c r="B249" s="63">
        <v>5</v>
      </c>
      <c r="C249" s="74" t="s">
        <v>415</v>
      </c>
      <c r="D249" s="65" t="s">
        <v>416</v>
      </c>
      <c r="E249" s="74" t="s">
        <v>417</v>
      </c>
      <c r="F249" s="65" t="s">
        <v>418</v>
      </c>
      <c r="G249" s="66" t="s">
        <v>503</v>
      </c>
      <c r="H249" s="65" t="s">
        <v>504</v>
      </c>
      <c r="I249" s="66" t="s">
        <v>27</v>
      </c>
      <c r="J249" s="73" t="s">
        <v>81</v>
      </c>
      <c r="K249" s="63" t="s">
        <v>16</v>
      </c>
      <c r="L249" s="84">
        <v>0</v>
      </c>
      <c r="M249" s="84">
        <v>0</v>
      </c>
      <c r="N249" s="84">
        <v>0</v>
      </c>
      <c r="O249" s="84">
        <v>0</v>
      </c>
      <c r="P249" s="84">
        <v>0</v>
      </c>
      <c r="Q249" s="99" t="str">
        <f t="shared" si="93"/>
        <v>nebija plānots</v>
      </c>
      <c r="R249" s="100">
        <f t="shared" si="94"/>
        <v>0</v>
      </c>
      <c r="S249" s="99" t="str">
        <f t="shared" si="95"/>
        <v>nebija plānots</v>
      </c>
      <c r="T249" s="102">
        <f t="shared" si="96"/>
        <v>0</v>
      </c>
      <c r="U249" s="102">
        <f t="shared" si="97"/>
        <v>0</v>
      </c>
      <c r="V249" s="99" t="str">
        <f t="shared" si="98"/>
        <v>nebija plānots</v>
      </c>
      <c r="W249" s="102">
        <f t="shared" si="99"/>
        <v>0</v>
      </c>
      <c r="X249" s="99" t="str">
        <f t="shared" si="100"/>
        <v>nebija plānots</v>
      </c>
      <c r="Y249" s="84">
        <v>0</v>
      </c>
      <c r="Z249" s="84">
        <v>0</v>
      </c>
      <c r="AA249" s="99" t="str">
        <f t="shared" si="101"/>
        <v>nebija plānots</v>
      </c>
      <c r="AB249" s="100">
        <f t="shared" si="102"/>
        <v>0</v>
      </c>
      <c r="AC249" s="99" t="str">
        <f t="shared" si="103"/>
        <v>nebija plānots</v>
      </c>
      <c r="AD249" s="102">
        <f t="shared" si="104"/>
        <v>0</v>
      </c>
      <c r="AE249" s="102">
        <f t="shared" si="105"/>
        <v>0</v>
      </c>
      <c r="AF249" s="99" t="str">
        <f t="shared" si="106"/>
        <v>nebija plānots</v>
      </c>
      <c r="AG249" s="102">
        <f t="shared" si="107"/>
        <v>0</v>
      </c>
      <c r="AH249" s="99" t="str">
        <f t="shared" si="108"/>
        <v>nebija plānots</v>
      </c>
      <c r="AI249" s="84">
        <v>0</v>
      </c>
      <c r="AJ249" s="84">
        <v>0</v>
      </c>
      <c r="AK249" s="84">
        <v>0</v>
      </c>
      <c r="AL249" s="84">
        <v>0</v>
      </c>
      <c r="AM249" s="84">
        <v>0</v>
      </c>
      <c r="AN249" s="84">
        <v>0</v>
      </c>
      <c r="AO249" s="84">
        <v>0</v>
      </c>
      <c r="AP249" s="84">
        <v>0</v>
      </c>
      <c r="AQ249" s="84">
        <v>0</v>
      </c>
      <c r="AR249" s="70">
        <f t="shared" si="109"/>
        <v>0</v>
      </c>
    </row>
    <row r="250" spans="1:44" ht="42" x14ac:dyDescent="0.25">
      <c r="A250" s="18" t="str">
        <f t="shared" si="110"/>
        <v>6.1.1.1.1</v>
      </c>
      <c r="B250" s="63">
        <v>6</v>
      </c>
      <c r="C250" s="74" t="s">
        <v>435</v>
      </c>
      <c r="D250" s="65" t="s">
        <v>436</v>
      </c>
      <c r="E250" s="74" t="s">
        <v>437</v>
      </c>
      <c r="F250" s="65" t="s">
        <v>438</v>
      </c>
      <c r="G250" s="66" t="s">
        <v>439</v>
      </c>
      <c r="H250" s="65" t="s">
        <v>440</v>
      </c>
      <c r="I250" s="66">
        <v>1</v>
      </c>
      <c r="J250" s="73" t="s">
        <v>81</v>
      </c>
      <c r="K250" s="63" t="s">
        <v>18</v>
      </c>
      <c r="L250" s="84">
        <v>0</v>
      </c>
      <c r="M250" s="84">
        <v>0</v>
      </c>
      <c r="N250" s="84">
        <v>0</v>
      </c>
      <c r="O250" s="84">
        <v>0</v>
      </c>
      <c r="P250" s="84">
        <v>0</v>
      </c>
      <c r="Q250" s="99" t="str">
        <f t="shared" si="93"/>
        <v>nebija plānots</v>
      </c>
      <c r="R250" s="100">
        <f t="shared" si="94"/>
        <v>0</v>
      </c>
      <c r="S250" s="99" t="str">
        <f t="shared" si="95"/>
        <v>nebija plānots</v>
      </c>
      <c r="T250" s="102">
        <f t="shared" si="96"/>
        <v>0</v>
      </c>
      <c r="U250" s="102">
        <f t="shared" si="97"/>
        <v>0</v>
      </c>
      <c r="V250" s="99" t="str">
        <f t="shared" si="98"/>
        <v>nebija plānots</v>
      </c>
      <c r="W250" s="102">
        <f t="shared" si="99"/>
        <v>0</v>
      </c>
      <c r="X250" s="99" t="str">
        <f t="shared" si="100"/>
        <v>nebija plānots</v>
      </c>
      <c r="Y250" s="84">
        <v>0</v>
      </c>
      <c r="Z250" s="84">
        <v>0</v>
      </c>
      <c r="AA250" s="99" t="str">
        <f t="shared" si="101"/>
        <v>nebija plānots</v>
      </c>
      <c r="AB250" s="100">
        <f t="shared" si="102"/>
        <v>0</v>
      </c>
      <c r="AC250" s="99" t="str">
        <f t="shared" si="103"/>
        <v>nebija plānots</v>
      </c>
      <c r="AD250" s="102">
        <f t="shared" si="104"/>
        <v>0</v>
      </c>
      <c r="AE250" s="102">
        <f t="shared" si="105"/>
        <v>0</v>
      </c>
      <c r="AF250" s="99" t="str">
        <f t="shared" si="106"/>
        <v>nebija plānots</v>
      </c>
      <c r="AG250" s="102">
        <f t="shared" si="107"/>
        <v>0</v>
      </c>
      <c r="AH250" s="99" t="str">
        <f t="shared" si="108"/>
        <v>nebija plānots</v>
      </c>
      <c r="AI250" s="84">
        <v>0</v>
      </c>
      <c r="AJ250" s="84">
        <v>8583.7199999999993</v>
      </c>
      <c r="AK250" s="84">
        <v>0</v>
      </c>
      <c r="AL250" s="84">
        <v>0</v>
      </c>
      <c r="AM250" s="84">
        <v>0</v>
      </c>
      <c r="AN250" s="84">
        <v>0</v>
      </c>
      <c r="AO250" s="84">
        <v>0</v>
      </c>
      <c r="AP250" s="84">
        <v>215067.6</v>
      </c>
      <c r="AQ250" s="84">
        <v>0</v>
      </c>
      <c r="AR250" s="70">
        <f t="shared" si="109"/>
        <v>223651.32</v>
      </c>
    </row>
    <row r="251" spans="1:44" ht="42" x14ac:dyDescent="0.25">
      <c r="A251" s="18" t="str">
        <f t="shared" si="110"/>
        <v>6.1.1.1.2</v>
      </c>
      <c r="B251" s="63">
        <v>6</v>
      </c>
      <c r="C251" s="74" t="s">
        <v>435</v>
      </c>
      <c r="D251" s="65" t="s">
        <v>436</v>
      </c>
      <c r="E251" s="74" t="s">
        <v>437</v>
      </c>
      <c r="F251" s="65" t="s">
        <v>438</v>
      </c>
      <c r="G251" s="66" t="s">
        <v>439</v>
      </c>
      <c r="H251" s="65" t="s">
        <v>440</v>
      </c>
      <c r="I251" s="66">
        <v>2</v>
      </c>
      <c r="J251" s="73" t="s">
        <v>81</v>
      </c>
      <c r="K251" s="63" t="s">
        <v>18</v>
      </c>
      <c r="L251" s="84">
        <v>0</v>
      </c>
      <c r="M251" s="84">
        <v>0</v>
      </c>
      <c r="N251" s="84">
        <v>0</v>
      </c>
      <c r="O251" s="84">
        <v>0</v>
      </c>
      <c r="P251" s="84">
        <v>0</v>
      </c>
      <c r="Q251" s="99" t="str">
        <f t="shared" si="93"/>
        <v>nebija plānots</v>
      </c>
      <c r="R251" s="100">
        <f t="shared" si="94"/>
        <v>0</v>
      </c>
      <c r="S251" s="99" t="str">
        <f t="shared" si="95"/>
        <v>nebija plānots</v>
      </c>
      <c r="T251" s="102">
        <f t="shared" si="96"/>
        <v>0</v>
      </c>
      <c r="U251" s="102">
        <f t="shared" si="97"/>
        <v>0</v>
      </c>
      <c r="V251" s="99" t="str">
        <f t="shared" si="98"/>
        <v>nebija plānots</v>
      </c>
      <c r="W251" s="102">
        <f t="shared" si="99"/>
        <v>0</v>
      </c>
      <c r="X251" s="99" t="str">
        <f t="shared" si="100"/>
        <v>nebija plānots</v>
      </c>
      <c r="Y251" s="84">
        <v>0</v>
      </c>
      <c r="Z251" s="84">
        <v>0</v>
      </c>
      <c r="AA251" s="99" t="str">
        <f t="shared" si="101"/>
        <v>nebija plānots</v>
      </c>
      <c r="AB251" s="100">
        <f t="shared" si="102"/>
        <v>0</v>
      </c>
      <c r="AC251" s="99" t="str">
        <f t="shared" si="103"/>
        <v>nebija plānots</v>
      </c>
      <c r="AD251" s="102">
        <f t="shared" si="104"/>
        <v>0</v>
      </c>
      <c r="AE251" s="102">
        <f t="shared" si="105"/>
        <v>0</v>
      </c>
      <c r="AF251" s="99" t="str">
        <f t="shared" si="106"/>
        <v>nebija plānots</v>
      </c>
      <c r="AG251" s="102">
        <f t="shared" si="107"/>
        <v>0</v>
      </c>
      <c r="AH251" s="99" t="str">
        <f t="shared" si="108"/>
        <v>nebija plānots</v>
      </c>
      <c r="AI251" s="84">
        <v>0</v>
      </c>
      <c r="AJ251" s="84">
        <v>0</v>
      </c>
      <c r="AK251" s="84">
        <v>0</v>
      </c>
      <c r="AL251" s="84">
        <v>0</v>
      </c>
      <c r="AM251" s="84">
        <v>0</v>
      </c>
      <c r="AN251" s="84">
        <v>0</v>
      </c>
      <c r="AO251" s="84">
        <v>0</v>
      </c>
      <c r="AP251" s="84">
        <v>0</v>
      </c>
      <c r="AQ251" s="84">
        <v>0</v>
      </c>
      <c r="AR251" s="70">
        <f t="shared" si="109"/>
        <v>0</v>
      </c>
    </row>
    <row r="252" spans="1:44" ht="42" x14ac:dyDescent="0.25">
      <c r="A252" s="18" t="str">
        <f t="shared" si="110"/>
        <v>6.1.1.2._</v>
      </c>
      <c r="B252" s="63">
        <v>6</v>
      </c>
      <c r="C252" s="74" t="s">
        <v>435</v>
      </c>
      <c r="D252" s="65" t="s">
        <v>436</v>
      </c>
      <c r="E252" s="74" t="s">
        <v>437</v>
      </c>
      <c r="F252" s="65" t="s">
        <v>438</v>
      </c>
      <c r="G252" s="66" t="s">
        <v>441</v>
      </c>
      <c r="H252" s="65" t="s">
        <v>442</v>
      </c>
      <c r="I252" s="66" t="s">
        <v>27</v>
      </c>
      <c r="J252" s="73" t="s">
        <v>28</v>
      </c>
      <c r="K252" s="63" t="s">
        <v>18</v>
      </c>
      <c r="L252" s="84">
        <v>0</v>
      </c>
      <c r="M252" s="84">
        <v>0</v>
      </c>
      <c r="N252" s="84">
        <v>0</v>
      </c>
      <c r="O252" s="84">
        <v>0</v>
      </c>
      <c r="P252" s="84">
        <v>0</v>
      </c>
      <c r="Q252" s="99" t="str">
        <f t="shared" si="93"/>
        <v>nebija plānots</v>
      </c>
      <c r="R252" s="100">
        <f t="shared" si="94"/>
        <v>0</v>
      </c>
      <c r="S252" s="99" t="str">
        <f t="shared" si="95"/>
        <v>nebija plānots</v>
      </c>
      <c r="T252" s="102">
        <f t="shared" si="96"/>
        <v>0</v>
      </c>
      <c r="U252" s="102">
        <f t="shared" si="97"/>
        <v>0</v>
      </c>
      <c r="V252" s="99" t="str">
        <f t="shared" si="98"/>
        <v>nebija plānots</v>
      </c>
      <c r="W252" s="102">
        <f t="shared" si="99"/>
        <v>0</v>
      </c>
      <c r="X252" s="99" t="str">
        <f t="shared" si="100"/>
        <v>nebija plānots</v>
      </c>
      <c r="Y252" s="84">
        <v>0</v>
      </c>
      <c r="Z252" s="84">
        <v>0</v>
      </c>
      <c r="AA252" s="99" t="str">
        <f t="shared" si="101"/>
        <v>nebija plānots</v>
      </c>
      <c r="AB252" s="100">
        <f t="shared" si="102"/>
        <v>0</v>
      </c>
      <c r="AC252" s="99" t="str">
        <f t="shared" si="103"/>
        <v>nebija plānots</v>
      </c>
      <c r="AD252" s="102">
        <f t="shared" si="104"/>
        <v>0</v>
      </c>
      <c r="AE252" s="102">
        <f t="shared" si="105"/>
        <v>0</v>
      </c>
      <c r="AF252" s="99" t="str">
        <f t="shared" si="106"/>
        <v>nebija plānots</v>
      </c>
      <c r="AG252" s="102">
        <f t="shared" si="107"/>
        <v>0</v>
      </c>
      <c r="AH252" s="99" t="str">
        <f t="shared" si="108"/>
        <v>nebija plānots</v>
      </c>
      <c r="AI252" s="84">
        <v>0</v>
      </c>
      <c r="AJ252" s="84">
        <v>0</v>
      </c>
      <c r="AK252" s="84">
        <v>0</v>
      </c>
      <c r="AL252" s="84">
        <v>0</v>
      </c>
      <c r="AM252" s="84">
        <v>0</v>
      </c>
      <c r="AN252" s="84">
        <v>0</v>
      </c>
      <c r="AO252" s="84">
        <v>508394.5</v>
      </c>
      <c r="AP252" s="84">
        <v>0</v>
      </c>
      <c r="AQ252" s="84">
        <v>0</v>
      </c>
      <c r="AR252" s="70">
        <f t="shared" si="109"/>
        <v>508394.5</v>
      </c>
    </row>
    <row r="253" spans="1:44" ht="42" x14ac:dyDescent="0.25">
      <c r="A253" s="18" t="str">
        <f t="shared" si="110"/>
        <v>6.1.1.3.1</v>
      </c>
      <c r="B253" s="63">
        <v>6</v>
      </c>
      <c r="C253" s="74" t="s">
        <v>435</v>
      </c>
      <c r="D253" s="65" t="s">
        <v>436</v>
      </c>
      <c r="E253" s="74" t="s">
        <v>437</v>
      </c>
      <c r="F253" s="65" t="s">
        <v>438</v>
      </c>
      <c r="G253" s="66" t="s">
        <v>443</v>
      </c>
      <c r="H253" s="65" t="s">
        <v>444</v>
      </c>
      <c r="I253" s="66">
        <v>1</v>
      </c>
      <c r="J253" s="82" t="s">
        <v>81</v>
      </c>
      <c r="K253" s="63" t="s">
        <v>18</v>
      </c>
      <c r="L253" s="84">
        <v>0</v>
      </c>
      <c r="M253" s="84">
        <v>4822663.9000000004</v>
      </c>
      <c r="N253" s="84">
        <v>1293996.6299999999</v>
      </c>
      <c r="O253" s="84">
        <v>806269.21</v>
      </c>
      <c r="P253" s="84">
        <v>806269.21</v>
      </c>
      <c r="Q253" s="99">
        <f t="shared" si="93"/>
        <v>1</v>
      </c>
      <c r="R253" s="100">
        <f t="shared" si="94"/>
        <v>0</v>
      </c>
      <c r="S253" s="99">
        <f t="shared" si="95"/>
        <v>0</v>
      </c>
      <c r="T253" s="102">
        <f t="shared" si="96"/>
        <v>2100265.84</v>
      </c>
      <c r="U253" s="102">
        <f t="shared" si="97"/>
        <v>2100265.84</v>
      </c>
      <c r="V253" s="99">
        <f t="shared" si="98"/>
        <v>1</v>
      </c>
      <c r="W253" s="102">
        <f t="shared" si="99"/>
        <v>0</v>
      </c>
      <c r="X253" s="99">
        <f t="shared" si="100"/>
        <v>0</v>
      </c>
      <c r="Y253" s="84">
        <v>637918.99</v>
      </c>
      <c r="Z253" s="84">
        <v>1027008.39</v>
      </c>
      <c r="AA253" s="99">
        <f t="shared" si="101"/>
        <v>1.6099354402351309</v>
      </c>
      <c r="AB253" s="100">
        <f t="shared" si="102"/>
        <v>389089.4</v>
      </c>
      <c r="AC253" s="99">
        <f t="shared" si="103"/>
        <v>0.6099354402351308</v>
      </c>
      <c r="AD253" s="102">
        <f t="shared" si="104"/>
        <v>2738184.83</v>
      </c>
      <c r="AE253" s="102">
        <f t="shared" si="105"/>
        <v>3127274.23</v>
      </c>
      <c r="AF253" s="99">
        <f t="shared" si="106"/>
        <v>1.1420975661456718</v>
      </c>
      <c r="AG253" s="102">
        <f t="shared" si="107"/>
        <v>389089.39999999991</v>
      </c>
      <c r="AH253" s="99">
        <f t="shared" si="108"/>
        <v>0.14209756614567173</v>
      </c>
      <c r="AI253" s="84">
        <v>1673811.22</v>
      </c>
      <c r="AJ253" s="84">
        <v>1330971.8400000001</v>
      </c>
      <c r="AK253" s="84">
        <v>1850427.08</v>
      </c>
      <c r="AL253" s="84">
        <v>1171823.8799999999</v>
      </c>
      <c r="AM253" s="84">
        <v>1224886.7</v>
      </c>
      <c r="AN253" s="84">
        <v>1282752.4500000002</v>
      </c>
      <c r="AO253" s="84">
        <v>1629387</v>
      </c>
      <c r="AP253" s="84">
        <v>5041217</v>
      </c>
      <c r="AQ253" s="84">
        <v>3056538.2009999999</v>
      </c>
      <c r="AR253" s="70">
        <f t="shared" si="109"/>
        <v>21000000.201000001</v>
      </c>
    </row>
    <row r="254" spans="1:44" ht="42" x14ac:dyDescent="0.25">
      <c r="A254" s="18" t="str">
        <f t="shared" si="110"/>
        <v>6.1.1.3.2</v>
      </c>
      <c r="B254" s="63">
        <v>6</v>
      </c>
      <c r="C254" s="74" t="s">
        <v>435</v>
      </c>
      <c r="D254" s="65" t="s">
        <v>436</v>
      </c>
      <c r="E254" s="74" t="s">
        <v>437</v>
      </c>
      <c r="F254" s="65" t="s">
        <v>438</v>
      </c>
      <c r="G254" s="66" t="s">
        <v>443</v>
      </c>
      <c r="H254" s="65" t="s">
        <v>444</v>
      </c>
      <c r="I254" s="66">
        <v>2</v>
      </c>
      <c r="J254" s="82" t="s">
        <v>81</v>
      </c>
      <c r="K254" s="63" t="s">
        <v>18</v>
      </c>
      <c r="L254" s="84">
        <v>0</v>
      </c>
      <c r="M254" s="84">
        <v>0</v>
      </c>
      <c r="N254" s="84">
        <v>0</v>
      </c>
      <c r="O254" s="84">
        <v>0</v>
      </c>
      <c r="P254" s="84">
        <v>0</v>
      </c>
      <c r="Q254" s="99" t="str">
        <f t="shared" si="93"/>
        <v>nebija plānots</v>
      </c>
      <c r="R254" s="100">
        <f t="shared" si="94"/>
        <v>0</v>
      </c>
      <c r="S254" s="99" t="str">
        <f t="shared" si="95"/>
        <v>nebija plānots</v>
      </c>
      <c r="T254" s="102">
        <f t="shared" si="96"/>
        <v>0</v>
      </c>
      <c r="U254" s="102">
        <f t="shared" si="97"/>
        <v>0</v>
      </c>
      <c r="V254" s="99" t="str">
        <f t="shared" si="98"/>
        <v>nebija plānots</v>
      </c>
      <c r="W254" s="102">
        <f t="shared" si="99"/>
        <v>0</v>
      </c>
      <c r="X254" s="99" t="str">
        <f t="shared" si="100"/>
        <v>nebija plānots</v>
      </c>
      <c r="Y254" s="84">
        <v>0</v>
      </c>
      <c r="Z254" s="84">
        <v>0</v>
      </c>
      <c r="AA254" s="99" t="str">
        <f t="shared" si="101"/>
        <v>nebija plānots</v>
      </c>
      <c r="AB254" s="100">
        <f t="shared" si="102"/>
        <v>0</v>
      </c>
      <c r="AC254" s="99" t="str">
        <f t="shared" si="103"/>
        <v>nebija plānots</v>
      </c>
      <c r="AD254" s="102">
        <f t="shared" si="104"/>
        <v>0</v>
      </c>
      <c r="AE254" s="102">
        <f t="shared" si="105"/>
        <v>0</v>
      </c>
      <c r="AF254" s="99" t="str">
        <f t="shared" si="106"/>
        <v>nebija plānots</v>
      </c>
      <c r="AG254" s="102">
        <f t="shared" si="107"/>
        <v>0</v>
      </c>
      <c r="AH254" s="99" t="str">
        <f t="shared" si="108"/>
        <v>nebija plānots</v>
      </c>
      <c r="AI254" s="84">
        <v>0</v>
      </c>
      <c r="AJ254" s="84">
        <v>0</v>
      </c>
      <c r="AK254" s="84">
        <v>0</v>
      </c>
      <c r="AL254" s="84">
        <v>0</v>
      </c>
      <c r="AM254" s="84">
        <v>0</v>
      </c>
      <c r="AN254" s="84">
        <v>0</v>
      </c>
      <c r="AO254" s="84">
        <v>0</v>
      </c>
      <c r="AP254" s="84">
        <v>0</v>
      </c>
      <c r="AQ254" s="84">
        <v>0</v>
      </c>
      <c r="AR254" s="70">
        <f t="shared" si="109"/>
        <v>0</v>
      </c>
    </row>
    <row r="255" spans="1:44" ht="52.5" x14ac:dyDescent="0.25">
      <c r="A255" s="18" t="str">
        <f t="shared" si="110"/>
        <v>6.1.1.4._</v>
      </c>
      <c r="B255" s="63">
        <v>6</v>
      </c>
      <c r="C255" s="74" t="s">
        <v>435</v>
      </c>
      <c r="D255" s="65" t="s">
        <v>436</v>
      </c>
      <c r="E255" s="74" t="s">
        <v>437</v>
      </c>
      <c r="F255" s="65" t="s">
        <v>438</v>
      </c>
      <c r="G255" s="66" t="s">
        <v>445</v>
      </c>
      <c r="H255" s="65" t="s">
        <v>446</v>
      </c>
      <c r="I255" s="66" t="s">
        <v>27</v>
      </c>
      <c r="J255" s="73" t="s">
        <v>51</v>
      </c>
      <c r="K255" s="63" t="s">
        <v>18</v>
      </c>
      <c r="L255" s="84">
        <v>0</v>
      </c>
      <c r="M255" s="84">
        <v>0</v>
      </c>
      <c r="N255" s="84">
        <v>0</v>
      </c>
      <c r="O255" s="84">
        <v>0</v>
      </c>
      <c r="P255" s="84">
        <v>0</v>
      </c>
      <c r="Q255" s="99" t="str">
        <f t="shared" si="93"/>
        <v>nebija plānots</v>
      </c>
      <c r="R255" s="100">
        <f t="shared" si="94"/>
        <v>0</v>
      </c>
      <c r="S255" s="99" t="str">
        <f t="shared" si="95"/>
        <v>nebija plānots</v>
      </c>
      <c r="T255" s="102">
        <f t="shared" si="96"/>
        <v>0</v>
      </c>
      <c r="U255" s="102">
        <f t="shared" si="97"/>
        <v>0</v>
      </c>
      <c r="V255" s="99" t="str">
        <f t="shared" si="98"/>
        <v>nebija plānots</v>
      </c>
      <c r="W255" s="102">
        <f t="shared" si="99"/>
        <v>0</v>
      </c>
      <c r="X255" s="99" t="str">
        <f t="shared" si="100"/>
        <v>nebija plānots</v>
      </c>
      <c r="Y255" s="84">
        <v>0</v>
      </c>
      <c r="Z255" s="84">
        <v>0</v>
      </c>
      <c r="AA255" s="99" t="str">
        <f t="shared" si="101"/>
        <v>nebija plānots</v>
      </c>
      <c r="AB255" s="100">
        <f t="shared" si="102"/>
        <v>0</v>
      </c>
      <c r="AC255" s="99" t="str">
        <f t="shared" si="103"/>
        <v>nebija plānots</v>
      </c>
      <c r="AD255" s="102">
        <f t="shared" si="104"/>
        <v>0</v>
      </c>
      <c r="AE255" s="102">
        <f t="shared" si="105"/>
        <v>0</v>
      </c>
      <c r="AF255" s="99" t="str">
        <f t="shared" si="106"/>
        <v>nebija plānots</v>
      </c>
      <c r="AG255" s="102">
        <f t="shared" si="107"/>
        <v>0</v>
      </c>
      <c r="AH255" s="99" t="str">
        <f t="shared" si="108"/>
        <v>nebija plānots</v>
      </c>
      <c r="AI255" s="84">
        <v>0</v>
      </c>
      <c r="AJ255" s="84">
        <v>0</v>
      </c>
      <c r="AK255" s="84">
        <v>0</v>
      </c>
      <c r="AL255" s="84">
        <v>10589655</v>
      </c>
      <c r="AM255" s="84">
        <v>0</v>
      </c>
      <c r="AN255" s="84">
        <v>0</v>
      </c>
      <c r="AO255" s="84">
        <v>0</v>
      </c>
      <c r="AP255" s="84">
        <v>0</v>
      </c>
      <c r="AQ255" s="84">
        <v>0</v>
      </c>
      <c r="AR255" s="70">
        <f t="shared" si="109"/>
        <v>10589655</v>
      </c>
    </row>
    <row r="256" spans="1:44" ht="42" x14ac:dyDescent="0.25">
      <c r="A256" s="18" t="str">
        <f t="shared" si="110"/>
        <v>6.1.1.5._</v>
      </c>
      <c r="B256" s="63">
        <v>6</v>
      </c>
      <c r="C256" s="74" t="s">
        <v>435</v>
      </c>
      <c r="D256" s="65" t="s">
        <v>436</v>
      </c>
      <c r="E256" s="74" t="s">
        <v>437</v>
      </c>
      <c r="F256" s="65" t="s">
        <v>438</v>
      </c>
      <c r="G256" s="66" t="s">
        <v>447</v>
      </c>
      <c r="H256" s="65" t="s">
        <v>448</v>
      </c>
      <c r="I256" s="66" t="s">
        <v>27</v>
      </c>
      <c r="J256" s="73" t="s">
        <v>28</v>
      </c>
      <c r="K256" s="63" t="s">
        <v>18</v>
      </c>
      <c r="L256" s="84">
        <v>0</v>
      </c>
      <c r="M256" s="84">
        <v>0</v>
      </c>
      <c r="N256" s="84">
        <v>0</v>
      </c>
      <c r="O256" s="84">
        <v>0</v>
      </c>
      <c r="P256" s="84">
        <v>0</v>
      </c>
      <c r="Q256" s="99" t="str">
        <f t="shared" si="93"/>
        <v>nebija plānots</v>
      </c>
      <c r="R256" s="100">
        <f t="shared" si="94"/>
        <v>0</v>
      </c>
      <c r="S256" s="99" t="str">
        <f t="shared" si="95"/>
        <v>nebija plānots</v>
      </c>
      <c r="T256" s="102">
        <f t="shared" si="96"/>
        <v>0</v>
      </c>
      <c r="U256" s="102">
        <f t="shared" si="97"/>
        <v>0</v>
      </c>
      <c r="V256" s="99" t="str">
        <f t="shared" si="98"/>
        <v>nebija plānots</v>
      </c>
      <c r="W256" s="102">
        <f t="shared" si="99"/>
        <v>0</v>
      </c>
      <c r="X256" s="99" t="str">
        <f t="shared" si="100"/>
        <v>nebija plānots</v>
      </c>
      <c r="Y256" s="84">
        <v>0</v>
      </c>
      <c r="Z256" s="84">
        <v>0</v>
      </c>
      <c r="AA256" s="99" t="str">
        <f t="shared" si="101"/>
        <v>nebija plānots</v>
      </c>
      <c r="AB256" s="100">
        <f t="shared" si="102"/>
        <v>0</v>
      </c>
      <c r="AC256" s="99" t="str">
        <f t="shared" si="103"/>
        <v>nebija plānots</v>
      </c>
      <c r="AD256" s="102">
        <f t="shared" si="104"/>
        <v>0</v>
      </c>
      <c r="AE256" s="102">
        <f t="shared" si="105"/>
        <v>0</v>
      </c>
      <c r="AF256" s="99" t="str">
        <f t="shared" si="106"/>
        <v>nebija plānots</v>
      </c>
      <c r="AG256" s="102">
        <f t="shared" si="107"/>
        <v>0</v>
      </c>
      <c r="AH256" s="99" t="str">
        <f t="shared" si="108"/>
        <v>nebija plānots</v>
      </c>
      <c r="AI256" s="84">
        <v>0</v>
      </c>
      <c r="AJ256" s="84">
        <v>0</v>
      </c>
      <c r="AK256" s="84">
        <v>0</v>
      </c>
      <c r="AL256" s="84">
        <v>0</v>
      </c>
      <c r="AM256" s="84">
        <v>0</v>
      </c>
      <c r="AN256" s="84">
        <v>0</v>
      </c>
      <c r="AO256" s="84">
        <v>180000</v>
      </c>
      <c r="AP256" s="84">
        <v>0</v>
      </c>
      <c r="AQ256" s="84">
        <v>0</v>
      </c>
      <c r="AR256" s="70">
        <f t="shared" si="109"/>
        <v>180000</v>
      </c>
    </row>
    <row r="257" spans="1:44" ht="42" x14ac:dyDescent="0.25">
      <c r="A257" s="18" t="str">
        <f t="shared" si="110"/>
        <v>6.1.1.6.1</v>
      </c>
      <c r="B257" s="63">
        <v>6</v>
      </c>
      <c r="C257" s="74" t="s">
        <v>435</v>
      </c>
      <c r="D257" s="65" t="s">
        <v>436</v>
      </c>
      <c r="E257" s="74" t="s">
        <v>437</v>
      </c>
      <c r="F257" s="65" t="s">
        <v>438</v>
      </c>
      <c r="G257" s="66" t="s">
        <v>449</v>
      </c>
      <c r="H257" s="65" t="s">
        <v>450</v>
      </c>
      <c r="I257" s="66">
        <v>1</v>
      </c>
      <c r="J257" s="82" t="s">
        <v>81</v>
      </c>
      <c r="K257" s="63" t="s">
        <v>18</v>
      </c>
      <c r="L257" s="84">
        <v>0</v>
      </c>
      <c r="M257" s="84">
        <v>0</v>
      </c>
      <c r="N257" s="84">
        <v>381912.3</v>
      </c>
      <c r="O257" s="84">
        <v>0</v>
      </c>
      <c r="P257" s="84">
        <v>0</v>
      </c>
      <c r="Q257" s="99" t="str">
        <f t="shared" si="93"/>
        <v>nebija plānots</v>
      </c>
      <c r="R257" s="100">
        <f t="shared" si="94"/>
        <v>0</v>
      </c>
      <c r="S257" s="99" t="str">
        <f t="shared" si="95"/>
        <v>nebija plānots</v>
      </c>
      <c r="T257" s="102">
        <f t="shared" si="96"/>
        <v>381912.3</v>
      </c>
      <c r="U257" s="102">
        <f t="shared" si="97"/>
        <v>381912.3</v>
      </c>
      <c r="V257" s="99">
        <f t="shared" si="98"/>
        <v>1</v>
      </c>
      <c r="W257" s="102">
        <f t="shared" si="99"/>
        <v>0</v>
      </c>
      <c r="X257" s="99">
        <f t="shared" si="100"/>
        <v>0</v>
      </c>
      <c r="Y257" s="84">
        <v>8367</v>
      </c>
      <c r="Z257" s="84">
        <v>145548.78</v>
      </c>
      <c r="AA257" s="99">
        <f t="shared" si="101"/>
        <v>17.395575475080673</v>
      </c>
      <c r="AB257" s="100">
        <f t="shared" si="102"/>
        <v>137181.78</v>
      </c>
      <c r="AC257" s="99">
        <f t="shared" si="103"/>
        <v>16.395575475080673</v>
      </c>
      <c r="AD257" s="102">
        <f t="shared" si="104"/>
        <v>390279.3</v>
      </c>
      <c r="AE257" s="102">
        <f t="shared" si="105"/>
        <v>527461.07999999996</v>
      </c>
      <c r="AF257" s="99">
        <f t="shared" si="106"/>
        <v>1.351496428327098</v>
      </c>
      <c r="AG257" s="102">
        <f t="shared" si="107"/>
        <v>137181.77999999997</v>
      </c>
      <c r="AH257" s="99">
        <f t="shared" si="108"/>
        <v>0.35149642832709799</v>
      </c>
      <c r="AI257" s="84">
        <v>87073</v>
      </c>
      <c r="AJ257" s="84">
        <v>178933</v>
      </c>
      <c r="AK257" s="84">
        <v>226058</v>
      </c>
      <c r="AL257" s="84">
        <v>37072</v>
      </c>
      <c r="AM257" s="84">
        <v>25470</v>
      </c>
      <c r="AN257" s="84">
        <v>142054</v>
      </c>
      <c r="AO257" s="84">
        <v>273474</v>
      </c>
      <c r="AP257" s="84">
        <v>369634</v>
      </c>
      <c r="AQ257" s="84">
        <v>0</v>
      </c>
      <c r="AR257" s="70">
        <f t="shared" si="109"/>
        <v>1730047.3</v>
      </c>
    </row>
    <row r="258" spans="1:44" ht="42" x14ac:dyDescent="0.25">
      <c r="A258" s="18" t="str">
        <f t="shared" si="110"/>
        <v>6.1.1.6.2</v>
      </c>
      <c r="B258" s="63">
        <v>6</v>
      </c>
      <c r="C258" s="74" t="s">
        <v>435</v>
      </c>
      <c r="D258" s="65" t="s">
        <v>436</v>
      </c>
      <c r="E258" s="74" t="s">
        <v>437</v>
      </c>
      <c r="F258" s="65" t="s">
        <v>438</v>
      </c>
      <c r="G258" s="66" t="s">
        <v>449</v>
      </c>
      <c r="H258" s="65" t="s">
        <v>450</v>
      </c>
      <c r="I258" s="66">
        <v>2</v>
      </c>
      <c r="J258" s="82" t="s">
        <v>81</v>
      </c>
      <c r="K258" s="63" t="s">
        <v>18</v>
      </c>
      <c r="L258" s="84">
        <v>0</v>
      </c>
      <c r="M258" s="84">
        <v>0</v>
      </c>
      <c r="N258" s="84">
        <v>0</v>
      </c>
      <c r="O258" s="84">
        <v>0</v>
      </c>
      <c r="P258" s="84">
        <v>0</v>
      </c>
      <c r="Q258" s="99" t="str">
        <f t="shared" si="93"/>
        <v>nebija plānots</v>
      </c>
      <c r="R258" s="100">
        <f t="shared" si="94"/>
        <v>0</v>
      </c>
      <c r="S258" s="99" t="str">
        <f t="shared" si="95"/>
        <v>nebija plānots</v>
      </c>
      <c r="T258" s="102">
        <f t="shared" si="96"/>
        <v>0</v>
      </c>
      <c r="U258" s="102">
        <f t="shared" si="97"/>
        <v>0</v>
      </c>
      <c r="V258" s="99" t="str">
        <f t="shared" si="98"/>
        <v>nebija plānots</v>
      </c>
      <c r="W258" s="102">
        <f t="shared" si="99"/>
        <v>0</v>
      </c>
      <c r="X258" s="99" t="str">
        <f t="shared" si="100"/>
        <v>nebija plānots</v>
      </c>
      <c r="Y258" s="84">
        <v>0</v>
      </c>
      <c r="Z258" s="84">
        <v>0</v>
      </c>
      <c r="AA258" s="99" t="str">
        <f t="shared" si="101"/>
        <v>nebija plānots</v>
      </c>
      <c r="AB258" s="100">
        <f t="shared" si="102"/>
        <v>0</v>
      </c>
      <c r="AC258" s="99" t="str">
        <f t="shared" si="103"/>
        <v>nebija plānots</v>
      </c>
      <c r="AD258" s="102">
        <f t="shared" si="104"/>
        <v>0</v>
      </c>
      <c r="AE258" s="102">
        <f t="shared" si="105"/>
        <v>0</v>
      </c>
      <c r="AF258" s="99" t="str">
        <f t="shared" si="106"/>
        <v>nebija plānots</v>
      </c>
      <c r="AG258" s="102">
        <f t="shared" si="107"/>
        <v>0</v>
      </c>
      <c r="AH258" s="99" t="str">
        <f t="shared" si="108"/>
        <v>nebija plānots</v>
      </c>
      <c r="AI258" s="84">
        <v>0</v>
      </c>
      <c r="AJ258" s="84">
        <v>0</v>
      </c>
      <c r="AK258" s="84">
        <v>0</v>
      </c>
      <c r="AL258" s="84">
        <v>0</v>
      </c>
      <c r="AM258" s="84">
        <v>0</v>
      </c>
      <c r="AN258" s="84">
        <v>0</v>
      </c>
      <c r="AO258" s="84">
        <v>0</v>
      </c>
      <c r="AP258" s="84">
        <v>0</v>
      </c>
      <c r="AQ258" s="84">
        <v>0</v>
      </c>
      <c r="AR258" s="70">
        <f t="shared" si="109"/>
        <v>0</v>
      </c>
    </row>
    <row r="259" spans="1:44" ht="42" x14ac:dyDescent="0.25">
      <c r="A259" s="18" t="str">
        <f t="shared" si="110"/>
        <v>6.1.1.7.1</v>
      </c>
      <c r="B259" s="63">
        <v>6</v>
      </c>
      <c r="C259" s="74" t="s">
        <v>435</v>
      </c>
      <c r="D259" s="65" t="s">
        <v>436</v>
      </c>
      <c r="E259" s="74" t="s">
        <v>437</v>
      </c>
      <c r="F259" s="65" t="s">
        <v>438</v>
      </c>
      <c r="G259" s="66" t="s">
        <v>451</v>
      </c>
      <c r="H259" s="65" t="s">
        <v>452</v>
      </c>
      <c r="I259" s="66">
        <v>1</v>
      </c>
      <c r="J259" s="82" t="s">
        <v>81</v>
      </c>
      <c r="K259" s="63" t="s">
        <v>18</v>
      </c>
      <c r="L259" s="84">
        <v>0</v>
      </c>
      <c r="M259" s="84">
        <v>0</v>
      </c>
      <c r="N259" s="84">
        <v>4943.28</v>
      </c>
      <c r="O259" s="84">
        <v>0</v>
      </c>
      <c r="P259" s="84">
        <v>0</v>
      </c>
      <c r="Q259" s="99" t="str">
        <f t="shared" si="93"/>
        <v>nebija plānots</v>
      </c>
      <c r="R259" s="100">
        <f t="shared" si="94"/>
        <v>0</v>
      </c>
      <c r="S259" s="99" t="str">
        <f t="shared" si="95"/>
        <v>nebija plānots</v>
      </c>
      <c r="T259" s="102">
        <f t="shared" si="96"/>
        <v>4943.28</v>
      </c>
      <c r="U259" s="102">
        <f t="shared" si="97"/>
        <v>4943.28</v>
      </c>
      <c r="V259" s="99">
        <f t="shared" si="98"/>
        <v>1</v>
      </c>
      <c r="W259" s="102">
        <f t="shared" si="99"/>
        <v>0</v>
      </c>
      <c r="X259" s="99">
        <f t="shared" si="100"/>
        <v>0</v>
      </c>
      <c r="Y259" s="84">
        <v>0</v>
      </c>
      <c r="Z259" s="84">
        <v>0</v>
      </c>
      <c r="AA259" s="99" t="str">
        <f t="shared" si="101"/>
        <v>nebija plānots</v>
      </c>
      <c r="AB259" s="100">
        <f t="shared" si="102"/>
        <v>0</v>
      </c>
      <c r="AC259" s="99" t="str">
        <f t="shared" si="103"/>
        <v>nebija plānots</v>
      </c>
      <c r="AD259" s="102">
        <f t="shared" si="104"/>
        <v>4943.28</v>
      </c>
      <c r="AE259" s="102">
        <f t="shared" si="105"/>
        <v>4943.28</v>
      </c>
      <c r="AF259" s="99">
        <f t="shared" si="106"/>
        <v>1</v>
      </c>
      <c r="AG259" s="102">
        <f t="shared" si="107"/>
        <v>0</v>
      </c>
      <c r="AH259" s="99">
        <f t="shared" si="108"/>
        <v>0</v>
      </c>
      <c r="AI259" s="84">
        <v>0</v>
      </c>
      <c r="AJ259" s="84">
        <v>0</v>
      </c>
      <c r="AK259" s="84">
        <v>77342.36</v>
      </c>
      <c r="AL259" s="84">
        <v>0</v>
      </c>
      <c r="AM259" s="84">
        <v>0</v>
      </c>
      <c r="AN259" s="84">
        <v>0</v>
      </c>
      <c r="AO259" s="84">
        <v>0</v>
      </c>
      <c r="AP259" s="84">
        <v>110652.38</v>
      </c>
      <c r="AQ259" s="84">
        <v>0</v>
      </c>
      <c r="AR259" s="70">
        <f t="shared" si="109"/>
        <v>192938.02000000002</v>
      </c>
    </row>
    <row r="260" spans="1:44" ht="63" x14ac:dyDescent="0.25">
      <c r="A260" s="18" t="str">
        <f t="shared" si="110"/>
        <v>6.1.1.8._</v>
      </c>
      <c r="B260" s="63">
        <v>6</v>
      </c>
      <c r="C260" s="74" t="s">
        <v>435</v>
      </c>
      <c r="D260" s="65" t="s">
        <v>436</v>
      </c>
      <c r="E260" s="74" t="s">
        <v>437</v>
      </c>
      <c r="F260" s="65" t="s">
        <v>438</v>
      </c>
      <c r="G260" s="66" t="s">
        <v>453</v>
      </c>
      <c r="H260" s="65" t="s">
        <v>454</v>
      </c>
      <c r="I260" s="66" t="s">
        <v>27</v>
      </c>
      <c r="J260" s="82" t="s">
        <v>81</v>
      </c>
      <c r="K260" s="63" t="s">
        <v>18</v>
      </c>
      <c r="L260" s="84">
        <v>0</v>
      </c>
      <c r="M260" s="84">
        <v>0</v>
      </c>
      <c r="N260" s="84">
        <v>0</v>
      </c>
      <c r="O260" s="84">
        <v>0</v>
      </c>
      <c r="P260" s="84">
        <v>0</v>
      </c>
      <c r="Q260" s="99" t="str">
        <f t="shared" si="93"/>
        <v>nebija plānots</v>
      </c>
      <c r="R260" s="100">
        <f t="shared" si="94"/>
        <v>0</v>
      </c>
      <c r="S260" s="99" t="str">
        <f t="shared" si="95"/>
        <v>nebija plānots</v>
      </c>
      <c r="T260" s="102">
        <f t="shared" si="96"/>
        <v>0</v>
      </c>
      <c r="U260" s="102">
        <f t="shared" si="97"/>
        <v>0</v>
      </c>
      <c r="V260" s="99" t="str">
        <f t="shared" si="98"/>
        <v>nebija plānots</v>
      </c>
      <c r="W260" s="102">
        <f t="shared" si="99"/>
        <v>0</v>
      </c>
      <c r="X260" s="99" t="str">
        <f t="shared" si="100"/>
        <v>nebija plānots</v>
      </c>
      <c r="Y260" s="84">
        <v>0</v>
      </c>
      <c r="Z260" s="84">
        <v>0</v>
      </c>
      <c r="AA260" s="99" t="str">
        <f t="shared" si="101"/>
        <v>nebija plānots</v>
      </c>
      <c r="AB260" s="100">
        <f t="shared" si="102"/>
        <v>0</v>
      </c>
      <c r="AC260" s="99" t="str">
        <f t="shared" si="103"/>
        <v>nebija plānots</v>
      </c>
      <c r="AD260" s="102">
        <f t="shared" si="104"/>
        <v>0</v>
      </c>
      <c r="AE260" s="102">
        <f t="shared" si="105"/>
        <v>0</v>
      </c>
      <c r="AF260" s="99" t="str">
        <f t="shared" si="106"/>
        <v>nebija plānots</v>
      </c>
      <c r="AG260" s="102">
        <f t="shared" si="107"/>
        <v>0</v>
      </c>
      <c r="AH260" s="99" t="str">
        <f t="shared" si="108"/>
        <v>nebija plānots</v>
      </c>
      <c r="AI260" s="84">
        <v>0</v>
      </c>
      <c r="AJ260" s="84">
        <v>0</v>
      </c>
      <c r="AK260" s="84">
        <v>0</v>
      </c>
      <c r="AL260" s="84">
        <v>0</v>
      </c>
      <c r="AM260" s="84">
        <v>143792.59</v>
      </c>
      <c r="AN260" s="84">
        <v>0</v>
      </c>
      <c r="AO260" s="84">
        <v>0</v>
      </c>
      <c r="AP260" s="84">
        <v>0</v>
      </c>
      <c r="AQ260" s="84">
        <v>0</v>
      </c>
      <c r="AR260" s="70">
        <f t="shared" si="109"/>
        <v>143792.59</v>
      </c>
    </row>
    <row r="261" spans="1:44" ht="21" x14ac:dyDescent="0.25">
      <c r="A261" s="18" t="str">
        <f t="shared" si="110"/>
        <v>7.1.1.0._</v>
      </c>
      <c r="B261" s="63" t="s">
        <v>19</v>
      </c>
      <c r="C261" s="63" t="s">
        <v>455</v>
      </c>
      <c r="D261" s="75" t="s">
        <v>456</v>
      </c>
      <c r="E261" s="63" t="s">
        <v>457</v>
      </c>
      <c r="F261" s="66" t="s">
        <v>458</v>
      </c>
      <c r="G261" s="66" t="s">
        <v>459</v>
      </c>
      <c r="H261" s="65" t="s">
        <v>460</v>
      </c>
      <c r="I261" s="66" t="s">
        <v>27</v>
      </c>
      <c r="J261" s="82" t="s">
        <v>218</v>
      </c>
      <c r="K261" s="63" t="s">
        <v>14</v>
      </c>
      <c r="L261" s="84">
        <v>0</v>
      </c>
      <c r="M261" s="84">
        <v>0</v>
      </c>
      <c r="N261" s="84">
        <v>0</v>
      </c>
      <c r="O261" s="84">
        <v>0</v>
      </c>
      <c r="P261" s="84">
        <v>0</v>
      </c>
      <c r="Q261" s="99" t="str">
        <f t="shared" si="93"/>
        <v>nebija plānots</v>
      </c>
      <c r="R261" s="100">
        <f t="shared" si="94"/>
        <v>0</v>
      </c>
      <c r="S261" s="99" t="str">
        <f t="shared" si="95"/>
        <v>nebija plānots</v>
      </c>
      <c r="T261" s="102">
        <f t="shared" si="96"/>
        <v>0</v>
      </c>
      <c r="U261" s="102">
        <f t="shared" si="97"/>
        <v>0</v>
      </c>
      <c r="V261" s="99" t="str">
        <f t="shared" si="98"/>
        <v>nebija plānots</v>
      </c>
      <c r="W261" s="102">
        <f t="shared" si="99"/>
        <v>0</v>
      </c>
      <c r="X261" s="99" t="str">
        <f t="shared" si="100"/>
        <v>nebija plānots</v>
      </c>
      <c r="Y261" s="84">
        <v>0</v>
      </c>
      <c r="Z261" s="84">
        <v>0</v>
      </c>
      <c r="AA261" s="99" t="str">
        <f t="shared" si="101"/>
        <v>nebija plānots</v>
      </c>
      <c r="AB261" s="100">
        <f t="shared" si="102"/>
        <v>0</v>
      </c>
      <c r="AC261" s="99" t="str">
        <f t="shared" si="103"/>
        <v>nebija plānots</v>
      </c>
      <c r="AD261" s="102">
        <f t="shared" si="104"/>
        <v>0</v>
      </c>
      <c r="AE261" s="102">
        <f t="shared" si="105"/>
        <v>0</v>
      </c>
      <c r="AF261" s="99" t="str">
        <f t="shared" si="106"/>
        <v>nebija plānots</v>
      </c>
      <c r="AG261" s="102">
        <f t="shared" si="107"/>
        <v>0</v>
      </c>
      <c r="AH261" s="99" t="str">
        <f t="shared" si="108"/>
        <v>nebija plānots</v>
      </c>
      <c r="AI261" s="84">
        <v>630633</v>
      </c>
      <c r="AJ261" s="84">
        <v>0</v>
      </c>
      <c r="AK261" s="84">
        <v>0</v>
      </c>
      <c r="AL261" s="84">
        <v>0</v>
      </c>
      <c r="AM261" s="84">
        <v>0</v>
      </c>
      <c r="AN261" s="84">
        <v>0</v>
      </c>
      <c r="AO261" s="84">
        <v>0</v>
      </c>
      <c r="AP261" s="84">
        <v>0</v>
      </c>
      <c r="AQ261" s="84">
        <v>0</v>
      </c>
      <c r="AR261" s="70">
        <f t="shared" si="109"/>
        <v>630633</v>
      </c>
    </row>
    <row r="262" spans="1:44" ht="31.5" x14ac:dyDescent="0.25">
      <c r="A262" s="18" t="str">
        <f t="shared" si="110"/>
        <v>7.1.2.0._</v>
      </c>
      <c r="B262" s="63" t="s">
        <v>19</v>
      </c>
      <c r="C262" s="63" t="s">
        <v>455</v>
      </c>
      <c r="D262" s="75" t="s">
        <v>456</v>
      </c>
      <c r="E262" s="63" t="s">
        <v>461</v>
      </c>
      <c r="F262" s="66" t="s">
        <v>462</v>
      </c>
      <c r="G262" s="66" t="s">
        <v>463</v>
      </c>
      <c r="H262" s="65" t="s">
        <v>464</v>
      </c>
      <c r="I262" s="66" t="s">
        <v>27</v>
      </c>
      <c r="J262" s="83" t="s">
        <v>218</v>
      </c>
      <c r="K262" s="63" t="s">
        <v>16</v>
      </c>
      <c r="L262" s="84">
        <v>0</v>
      </c>
      <c r="M262" s="84">
        <v>0</v>
      </c>
      <c r="N262" s="84">
        <v>0</v>
      </c>
      <c r="O262" s="84">
        <v>0</v>
      </c>
      <c r="P262" s="84">
        <v>0</v>
      </c>
      <c r="Q262" s="99" t="str">
        <f t="shared" si="93"/>
        <v>nebija plānots</v>
      </c>
      <c r="R262" s="100">
        <f t="shared" si="94"/>
        <v>0</v>
      </c>
      <c r="S262" s="99" t="str">
        <f t="shared" si="95"/>
        <v>nebija plānots</v>
      </c>
      <c r="T262" s="102">
        <f t="shared" si="96"/>
        <v>0</v>
      </c>
      <c r="U262" s="102">
        <f t="shared" si="97"/>
        <v>0</v>
      </c>
      <c r="V262" s="99" t="str">
        <f t="shared" si="98"/>
        <v>nebija plānots</v>
      </c>
      <c r="W262" s="102">
        <f t="shared" si="99"/>
        <v>0</v>
      </c>
      <c r="X262" s="99" t="str">
        <f t="shared" si="100"/>
        <v>nebija plānots</v>
      </c>
      <c r="Y262" s="84">
        <v>1345014</v>
      </c>
      <c r="Z262" s="84">
        <v>1345014.5</v>
      </c>
      <c r="AA262" s="99">
        <f t="shared" si="101"/>
        <v>1.0000003717433426</v>
      </c>
      <c r="AB262" s="100">
        <f t="shared" si="102"/>
        <v>0.5</v>
      </c>
      <c r="AC262" s="99">
        <f t="shared" si="103"/>
        <v>3.7174334244848009E-7</v>
      </c>
      <c r="AD262" s="102">
        <f t="shared" si="104"/>
        <v>1345014</v>
      </c>
      <c r="AE262" s="102">
        <f t="shared" si="105"/>
        <v>1345014.5</v>
      </c>
      <c r="AF262" s="99">
        <f t="shared" si="106"/>
        <v>1.0000003717433426</v>
      </c>
      <c r="AG262" s="102">
        <f t="shared" si="107"/>
        <v>0.5</v>
      </c>
      <c r="AH262" s="99">
        <f t="shared" si="108"/>
        <v>3.7174334244848009E-7</v>
      </c>
      <c r="AI262" s="84">
        <v>0</v>
      </c>
      <c r="AJ262" s="84">
        <v>0</v>
      </c>
      <c r="AK262" s="84">
        <v>0</v>
      </c>
      <c r="AL262" s="84">
        <v>0</v>
      </c>
      <c r="AM262" s="84">
        <v>0</v>
      </c>
      <c r="AN262" s="84">
        <v>0</v>
      </c>
      <c r="AO262" s="84">
        <v>0</v>
      </c>
      <c r="AP262" s="84">
        <v>0</v>
      </c>
      <c r="AQ262" s="84">
        <v>0</v>
      </c>
      <c r="AR262" s="70">
        <f t="shared" si="109"/>
        <v>1345014</v>
      </c>
    </row>
    <row r="263" spans="1:44" x14ac:dyDescent="0.25">
      <c r="A263" s="8"/>
      <c r="B263" s="55"/>
      <c r="C263" s="55"/>
      <c r="D263" s="56"/>
      <c r="E263" s="55"/>
      <c r="F263" s="8"/>
      <c r="G263" s="57"/>
      <c r="H263" s="56"/>
      <c r="I263" s="55"/>
      <c r="J263" s="5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row>
    <row r="264" spans="1:44" x14ac:dyDescent="0.25">
      <c r="A264" s="8"/>
      <c r="B264" s="8" t="s">
        <v>508</v>
      </c>
      <c r="C264" s="55"/>
      <c r="D264" s="56"/>
      <c r="E264" s="55"/>
      <c r="F264" s="8"/>
      <c r="G264" s="57"/>
      <c r="H264" s="56"/>
      <c r="I264" s="55"/>
      <c r="J264" s="5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row>
    <row r="265" spans="1:44" x14ac:dyDescent="0.25">
      <c r="A265" s="8"/>
      <c r="B265" s="8" t="s">
        <v>509</v>
      </c>
      <c r="C265" s="55"/>
      <c r="D265" s="56"/>
      <c r="E265" s="55"/>
      <c r="F265" s="8"/>
      <c r="G265" s="57"/>
      <c r="H265" s="56"/>
      <c r="I265" s="55"/>
      <c r="J265" s="5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row>
    <row r="267" spans="1:44" x14ac:dyDescent="0.25">
      <c r="M267" s="54"/>
    </row>
  </sheetData>
  <autoFilter ref="A27:AY262" xr:uid="{45D82060-675E-4A86-A370-067A7CB0C2F3}"/>
  <mergeCells count="18">
    <mergeCell ref="A20:A26"/>
    <mergeCell ref="B20:B26"/>
    <mergeCell ref="C20:C26"/>
    <mergeCell ref="D20:D26"/>
    <mergeCell ref="E20:E26"/>
    <mergeCell ref="B2:AR2"/>
    <mergeCell ref="B3:M3"/>
    <mergeCell ref="N3:AR3"/>
    <mergeCell ref="N19:AR19"/>
    <mergeCell ref="J20:J26"/>
    <mergeCell ref="B5:I18"/>
    <mergeCell ref="B4:M4"/>
    <mergeCell ref="G20:G26"/>
    <mergeCell ref="H20:H26"/>
    <mergeCell ref="I20:I26"/>
    <mergeCell ref="N4:AR4"/>
    <mergeCell ref="B19:M19"/>
    <mergeCell ref="F20:F26"/>
  </mergeCells>
  <pageMargins left="0.23622047244094491" right="0.23622047244094491" top="0.74803149606299213" bottom="0.74803149606299213" header="0.31496062992125984" footer="0.31496062992125984"/>
  <pageSetup paperSize="9" scale="30" fitToHeight="0" orientation="landscape" r:id="rId1"/>
  <headerFooter>
    <oddFooter>&amp;L&amp;F &amp;A&amp;R&amp;P no &amp;N</oddFooter>
  </headerFooter>
</worksheet>
</file>

<file path=docMetadata/LabelInfo.xml><?xml version="1.0" encoding="utf-8"?>
<clbl:labelList xmlns:clbl="http://schemas.microsoft.com/office/2020/mipLabelMetadata">
  <clbl:label id="{1b8a7570-3ec8-4c4e-9532-5dbb2f157b31}" enabled="1" method="Standard" siteId="{fd50a0e4-c289-4266-b7ff-7d9cf5066e9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01_FMZINp6_maks-budzets_AI</vt:lpstr>
      <vt:lpstr>ES fondi 21-27_maksājumi</vt:lpstr>
      <vt:lpstr>'ES fondi 21-27_maksājumi'!Print_Area</vt:lpstr>
      <vt:lpstr>'01_FMZINp6_maks-budzets_AI'!Print_Titles</vt:lpstr>
      <vt:lpstr>'ES fondi 21-27_maksājumi'!Print_Titles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Dainis Linužs</dc:creator>
  <cp:lastModifiedBy>Dainis Linužs</cp:lastModifiedBy>
  <cp:lastPrinted>2025-03-06T08:29:57Z</cp:lastPrinted>
  <dcterms:created xsi:type="dcterms:W3CDTF">2015-06-05T18:17:20Z</dcterms:created>
  <dcterms:modified xsi:type="dcterms:W3CDTF">2025-04-10T07:11:48Z</dcterms:modified>
</cp:coreProperties>
</file>