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29"/>
  <workbookPr/>
  <mc:AlternateContent xmlns:mc="http://schemas.openxmlformats.org/markup-compatibility/2006">
    <mc:Choice Requires="x15">
      <x15ac:absPath xmlns:x15ac="http://schemas.microsoft.com/office/spreadsheetml/2010/11/ac" url="W:\Baltijas krasti\Projekti\Finansu Ministrija\nodevumi\Gala nodevums\"/>
    </mc:Choice>
  </mc:AlternateContent>
  <xr:revisionPtr revIDLastSave="0" documentId="13_ncr:1_{A72DEE21-8D46-46DA-9E36-D7ED24B181B7}" xr6:coauthVersionLast="44" xr6:coauthVersionMax="44" xr10:uidLastSave="{00000000-0000-0000-0000-000000000000}"/>
  <bookViews>
    <workbookView xWindow="-120" yWindow="-120" windowWidth="29040" windowHeight="15840" activeTab="14" xr2:uid="{00000000-000D-0000-FFFF-FFFF00000000}"/>
  </bookViews>
  <sheets>
    <sheet name="A1-12" sheetId="10" r:id="rId1"/>
    <sheet name="A2-12" sheetId="7" r:id="rId2"/>
    <sheet name="A3-12" sheetId="18" r:id="rId3"/>
    <sheet name="A4-12" sheetId="19" r:id="rId4"/>
    <sheet name="A5-12" sheetId="1" r:id="rId5"/>
    <sheet name="A6-12" sheetId="8" r:id="rId6"/>
    <sheet name="A7-12" sheetId="9" r:id="rId7"/>
    <sheet name="B1-12" sheetId="4" r:id="rId8"/>
    <sheet name="B2-12" sheetId="5" r:id="rId9"/>
    <sheet name="B3-12" sheetId="6" r:id="rId10"/>
    <sheet name="B4-12" sheetId="13" r:id="rId11"/>
    <sheet name="B5-12" sheetId="14" r:id="rId12"/>
    <sheet name="C1-12" sheetId="20" r:id="rId13"/>
    <sheet name="C2-12" sheetId="21" r:id="rId14"/>
    <sheet name="C3-12" sheetId="22" r:id="rId15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H6" i="22" l="1"/>
  <c r="I6" i="22" s="1"/>
  <c r="E26" i="22"/>
  <c r="G25" i="22"/>
  <c r="G24" i="22"/>
  <c r="G23" i="22"/>
  <c r="G22" i="22"/>
  <c r="G21" i="22"/>
  <c r="G20" i="22"/>
  <c r="G19" i="22"/>
  <c r="G18" i="22"/>
  <c r="G17" i="22"/>
  <c r="G16" i="22"/>
  <c r="G15" i="22"/>
  <c r="G14" i="22"/>
  <c r="G13" i="22"/>
  <c r="G12" i="22"/>
  <c r="G11" i="22"/>
  <c r="G10" i="22"/>
  <c r="G9" i="22"/>
  <c r="G8" i="22"/>
  <c r="H7" i="22"/>
  <c r="H8" i="22" s="1"/>
  <c r="G7" i="22"/>
  <c r="G6" i="22"/>
  <c r="I5" i="22"/>
  <c r="G5" i="22"/>
  <c r="E26" i="21"/>
  <c r="G25" i="21"/>
  <c r="G24" i="21"/>
  <c r="G23" i="21"/>
  <c r="G22" i="21"/>
  <c r="G21" i="21"/>
  <c r="G20" i="21"/>
  <c r="G19" i="21"/>
  <c r="G18" i="21"/>
  <c r="G17" i="21"/>
  <c r="G16" i="21"/>
  <c r="G15" i="21"/>
  <c r="G14" i="21"/>
  <c r="G13" i="21"/>
  <c r="G12" i="21"/>
  <c r="G11" i="21"/>
  <c r="G10" i="21"/>
  <c r="G9" i="21"/>
  <c r="G8" i="21"/>
  <c r="G7" i="21"/>
  <c r="H6" i="21"/>
  <c r="H7" i="21" s="1"/>
  <c r="G6" i="21"/>
  <c r="I5" i="21"/>
  <c r="G5" i="21"/>
  <c r="E26" i="20"/>
  <c r="G25" i="20"/>
  <c r="G24" i="20"/>
  <c r="G23" i="20"/>
  <c r="G22" i="20"/>
  <c r="G21" i="20"/>
  <c r="G20" i="20"/>
  <c r="G19" i="20"/>
  <c r="G18" i="20"/>
  <c r="G17" i="20"/>
  <c r="G16" i="20"/>
  <c r="G15" i="20"/>
  <c r="G14" i="20"/>
  <c r="G13" i="20"/>
  <c r="G12" i="20"/>
  <c r="G11" i="20"/>
  <c r="G10" i="20"/>
  <c r="G9" i="20"/>
  <c r="G8" i="20"/>
  <c r="G7" i="20"/>
  <c r="H6" i="20"/>
  <c r="H7" i="20" s="1"/>
  <c r="G6" i="20"/>
  <c r="I5" i="20"/>
  <c r="G5" i="20"/>
  <c r="G26" i="22" l="1"/>
  <c r="H9" i="22"/>
  <c r="I8" i="22"/>
  <c r="I7" i="22"/>
  <c r="H8" i="21"/>
  <c r="I7" i="21"/>
  <c r="G26" i="21"/>
  <c r="I6" i="21"/>
  <c r="H8" i="20"/>
  <c r="I7" i="20"/>
  <c r="G26" i="20"/>
  <c r="I6" i="20"/>
  <c r="G28" i="6"/>
  <c r="G27" i="6"/>
  <c r="F28" i="6"/>
  <c r="F27" i="6"/>
  <c r="H10" i="22" l="1"/>
  <c r="I9" i="22"/>
  <c r="H9" i="21"/>
  <c r="I8" i="21"/>
  <c r="H9" i="20"/>
  <c r="I8" i="20"/>
  <c r="H11" i="22" l="1"/>
  <c r="I10" i="22"/>
  <c r="I9" i="21"/>
  <c r="H10" i="21"/>
  <c r="H10" i="20"/>
  <c r="I9" i="20"/>
  <c r="H12" i="22" l="1"/>
  <c r="I11" i="22"/>
  <c r="H11" i="21"/>
  <c r="I10" i="21"/>
  <c r="H11" i="20"/>
  <c r="I10" i="20"/>
  <c r="H6" i="4"/>
  <c r="H7" i="4" s="1"/>
  <c r="I12" i="22" l="1"/>
  <c r="H13" i="22"/>
  <c r="H12" i="21"/>
  <c r="I11" i="21"/>
  <c r="H12" i="20"/>
  <c r="I11" i="20"/>
  <c r="I5" i="19"/>
  <c r="J5" i="19" s="1"/>
  <c r="I6" i="19"/>
  <c r="J6" i="19" s="1"/>
  <c r="I7" i="19"/>
  <c r="J7" i="19" s="1"/>
  <c r="I8" i="19"/>
  <c r="J8" i="19"/>
  <c r="I9" i="19"/>
  <c r="J9" i="19" s="1"/>
  <c r="I10" i="19"/>
  <c r="J10" i="19" s="1"/>
  <c r="I11" i="19"/>
  <c r="J11" i="19" s="1"/>
  <c r="I12" i="19"/>
  <c r="J12" i="19" s="1"/>
  <c r="I13" i="19"/>
  <c r="J13" i="19" s="1"/>
  <c r="I14" i="19"/>
  <c r="J14" i="19"/>
  <c r="I15" i="19"/>
  <c r="J15" i="19" s="1"/>
  <c r="I16" i="19"/>
  <c r="J16" i="19"/>
  <c r="I17" i="19"/>
  <c r="J17" i="19" s="1"/>
  <c r="I18" i="19"/>
  <c r="J18" i="19" s="1"/>
  <c r="I19" i="19"/>
  <c r="J19" i="19" s="1"/>
  <c r="I20" i="19"/>
  <c r="J20" i="19"/>
  <c r="I21" i="19"/>
  <c r="J21" i="19" s="1"/>
  <c r="I22" i="19"/>
  <c r="J22" i="19"/>
  <c r="I23" i="19"/>
  <c r="J23" i="19" s="1"/>
  <c r="I24" i="19"/>
  <c r="J24" i="19"/>
  <c r="I25" i="19"/>
  <c r="J25" i="19" s="1"/>
  <c r="K14" i="18"/>
  <c r="L14" i="18" s="1"/>
  <c r="K13" i="18"/>
  <c r="L13" i="18" s="1"/>
  <c r="E26" i="6"/>
  <c r="G25" i="6"/>
  <c r="G24" i="6"/>
  <c r="G23" i="6"/>
  <c r="G22" i="6"/>
  <c r="G21" i="6"/>
  <c r="G20" i="6"/>
  <c r="G19" i="6"/>
  <c r="G18" i="6"/>
  <c r="G17" i="6"/>
  <c r="G16" i="6"/>
  <c r="H16" i="6"/>
  <c r="H17" i="6" s="1"/>
  <c r="G15" i="6"/>
  <c r="H14" i="6"/>
  <c r="I14" i="6" s="1"/>
  <c r="G14" i="6"/>
  <c r="I13" i="6"/>
  <c r="G13" i="6"/>
  <c r="G12" i="6"/>
  <c r="G11" i="6"/>
  <c r="G10" i="6"/>
  <c r="G9" i="6"/>
  <c r="G8" i="6"/>
  <c r="H7" i="6"/>
  <c r="I7" i="6" s="1"/>
  <c r="G7" i="6"/>
  <c r="I6" i="6"/>
  <c r="G6" i="6"/>
  <c r="I5" i="6"/>
  <c r="G5" i="6"/>
  <c r="E26" i="5"/>
  <c r="G25" i="5"/>
  <c r="G24" i="5"/>
  <c r="G23" i="5"/>
  <c r="G22" i="5"/>
  <c r="G21" i="5"/>
  <c r="G20" i="5"/>
  <c r="G19" i="5"/>
  <c r="G18" i="5"/>
  <c r="G17" i="5"/>
  <c r="G16" i="5"/>
  <c r="G15" i="5"/>
  <c r="G14" i="5"/>
  <c r="G13" i="5"/>
  <c r="G12" i="5"/>
  <c r="G11" i="5"/>
  <c r="G10" i="5"/>
  <c r="G9" i="5"/>
  <c r="G8" i="5"/>
  <c r="G7" i="5"/>
  <c r="H6" i="5"/>
  <c r="H7" i="5" s="1"/>
  <c r="H8" i="5" s="1"/>
  <c r="G6" i="5"/>
  <c r="I5" i="5"/>
  <c r="G5" i="5"/>
  <c r="E26" i="4"/>
  <c r="G25" i="4"/>
  <c r="G24" i="4"/>
  <c r="G23" i="4"/>
  <c r="G22" i="4"/>
  <c r="G21" i="4"/>
  <c r="H20" i="4"/>
  <c r="H21" i="4" s="1"/>
  <c r="G20" i="4"/>
  <c r="I19" i="4"/>
  <c r="G19" i="4"/>
  <c r="G18" i="4"/>
  <c r="G17" i="4"/>
  <c r="G16" i="4"/>
  <c r="G15" i="4"/>
  <c r="G14" i="4"/>
  <c r="G13" i="4"/>
  <c r="G12" i="4"/>
  <c r="G11" i="4"/>
  <c r="G10" i="4"/>
  <c r="H9" i="4"/>
  <c r="I9" i="4"/>
  <c r="G9" i="4"/>
  <c r="I8" i="4"/>
  <c r="G8" i="4"/>
  <c r="G5" i="4"/>
  <c r="G6" i="4"/>
  <c r="G7" i="4"/>
  <c r="H18" i="4"/>
  <c r="I18" i="4" s="1"/>
  <c r="I6" i="4"/>
  <c r="I5" i="4"/>
  <c r="E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G9" i="1"/>
  <c r="G8" i="1"/>
  <c r="G7" i="1"/>
  <c r="H6" i="1"/>
  <c r="H7" i="1" s="1"/>
  <c r="G6" i="1"/>
  <c r="I5" i="1"/>
  <c r="G5" i="1"/>
  <c r="I15" i="6"/>
  <c r="I7" i="5"/>
  <c r="H10" i="4"/>
  <c r="H11" i="4" s="1"/>
  <c r="I20" i="4"/>
  <c r="I7" i="4"/>
  <c r="I5" i="14"/>
  <c r="J5" i="14" s="1"/>
  <c r="I9" i="14"/>
  <c r="J9" i="14" s="1"/>
  <c r="I10" i="14"/>
  <c r="J10" i="14"/>
  <c r="I11" i="14"/>
  <c r="J11" i="14" s="1"/>
  <c r="I12" i="14"/>
  <c r="J12" i="14"/>
  <c r="I16" i="14"/>
  <c r="J16" i="14" s="1"/>
  <c r="I17" i="14"/>
  <c r="J17" i="14"/>
  <c r="I18" i="14"/>
  <c r="J18" i="14" s="1"/>
  <c r="I23" i="14"/>
  <c r="J23" i="14" s="1"/>
  <c r="J15" i="14"/>
  <c r="I7" i="14"/>
  <c r="J7" i="14" s="1"/>
  <c r="I6" i="14"/>
  <c r="J6" i="14" s="1"/>
  <c r="I8" i="14"/>
  <c r="J8" i="14" s="1"/>
  <c r="J21" i="13"/>
  <c r="I7" i="13"/>
  <c r="J7" i="13"/>
  <c r="I8" i="13"/>
  <c r="J8" i="13"/>
  <c r="I9" i="13"/>
  <c r="J9" i="13"/>
  <c r="I13" i="13"/>
  <c r="J13" i="13"/>
  <c r="I15" i="13"/>
  <c r="J15" i="13"/>
  <c r="I21" i="13"/>
  <c r="I6" i="13"/>
  <c r="J6" i="13" s="1"/>
  <c r="I5" i="13"/>
  <c r="J5" i="13"/>
  <c r="E26" i="13"/>
  <c r="H16" i="13"/>
  <c r="H17" i="13"/>
  <c r="H18" i="13" s="1"/>
  <c r="I17" i="13"/>
  <c r="J17" i="13" s="1"/>
  <c r="H14" i="13"/>
  <c r="I14" i="13" s="1"/>
  <c r="J14" i="13" s="1"/>
  <c r="I16" i="13"/>
  <c r="J16" i="13"/>
  <c r="H10" i="13"/>
  <c r="H11" i="13" s="1"/>
  <c r="I11" i="13" s="1"/>
  <c r="J11" i="13" s="1"/>
  <c r="H12" i="13"/>
  <c r="I12" i="13" s="1"/>
  <c r="J12" i="13" s="1"/>
  <c r="I13" i="14"/>
  <c r="J13" i="14" s="1"/>
  <c r="H22" i="13"/>
  <c r="I22" i="13" s="1"/>
  <c r="J22" i="13" s="1"/>
  <c r="I14" i="14"/>
  <c r="J14" i="14" s="1"/>
  <c r="H23" i="13"/>
  <c r="I15" i="14"/>
  <c r="I6" i="10"/>
  <c r="J6" i="10"/>
  <c r="G5" i="10"/>
  <c r="I5" i="10" s="1"/>
  <c r="J5" i="10" s="1"/>
  <c r="H14" i="9"/>
  <c r="I14" i="9" s="1"/>
  <c r="J14" i="9" s="1"/>
  <c r="I13" i="9"/>
  <c r="J13" i="9" s="1"/>
  <c r="I12" i="9"/>
  <c r="I11" i="9"/>
  <c r="J11" i="9" s="1"/>
  <c r="I10" i="9"/>
  <c r="J10" i="9" s="1"/>
  <c r="I9" i="9"/>
  <c r="J9" i="9" s="1"/>
  <c r="I8" i="9"/>
  <c r="J8" i="9" s="1"/>
  <c r="I7" i="9"/>
  <c r="J7" i="9"/>
  <c r="I6" i="9"/>
  <c r="J6" i="9" s="1"/>
  <c r="I5" i="9"/>
  <c r="J5" i="9"/>
  <c r="I7" i="8"/>
  <c r="J7" i="8" s="1"/>
  <c r="I8" i="8"/>
  <c r="J8" i="8" s="1"/>
  <c r="I9" i="8"/>
  <c r="I10" i="8"/>
  <c r="J10" i="8" s="1"/>
  <c r="I11" i="8"/>
  <c r="I12" i="8"/>
  <c r="I13" i="8"/>
  <c r="I6" i="8"/>
  <c r="I5" i="8"/>
  <c r="J5" i="8" s="1"/>
  <c r="H8" i="10"/>
  <c r="I8" i="10" s="1"/>
  <c r="J8" i="10" s="1"/>
  <c r="I7" i="10"/>
  <c r="J7" i="10" s="1"/>
  <c r="I19" i="14"/>
  <c r="J19" i="14" s="1"/>
  <c r="H9" i="10"/>
  <c r="I9" i="10" s="1"/>
  <c r="J9" i="10" s="1"/>
  <c r="H6" i="7"/>
  <c r="H7" i="7" s="1"/>
  <c r="I6" i="7"/>
  <c r="J6" i="7" s="1"/>
  <c r="I20" i="14"/>
  <c r="J20" i="14" s="1"/>
  <c r="G5" i="7"/>
  <c r="I5" i="7" s="1"/>
  <c r="J5" i="7" s="1"/>
  <c r="I21" i="14"/>
  <c r="J21" i="14" s="1"/>
  <c r="I10" i="10"/>
  <c r="J10" i="10" s="1"/>
  <c r="J9" i="8"/>
  <c r="I22" i="14"/>
  <c r="J22" i="14" s="1"/>
  <c r="I11" i="10"/>
  <c r="J11" i="10" s="1"/>
  <c r="I12" i="10"/>
  <c r="J11" i="8"/>
  <c r="I24" i="14"/>
  <c r="J24" i="14" s="1"/>
  <c r="I13" i="10"/>
  <c r="J13" i="10"/>
  <c r="I25" i="14"/>
  <c r="J25" i="14" s="1"/>
  <c r="I14" i="10"/>
  <c r="J14" i="10" s="1"/>
  <c r="J13" i="8"/>
  <c r="H14" i="8"/>
  <c r="I14" i="8" s="1"/>
  <c r="I15" i="10"/>
  <c r="J15" i="10" s="1"/>
  <c r="J14" i="8"/>
  <c r="I16" i="10"/>
  <c r="J16" i="10" s="1"/>
  <c r="I17" i="10"/>
  <c r="J17" i="10"/>
  <c r="I18" i="10"/>
  <c r="J18" i="10"/>
  <c r="I19" i="10"/>
  <c r="J19" i="10"/>
  <c r="I20" i="10"/>
  <c r="J20" i="10" s="1"/>
  <c r="I21" i="10"/>
  <c r="J21" i="10" s="1"/>
  <c r="I22" i="10"/>
  <c r="J22" i="10"/>
  <c r="I23" i="10"/>
  <c r="J23" i="10"/>
  <c r="I24" i="10"/>
  <c r="I25" i="10"/>
  <c r="J24" i="10"/>
  <c r="J25" i="10"/>
  <c r="I10" i="13" l="1"/>
  <c r="J10" i="13" s="1"/>
  <c r="I10" i="4"/>
  <c r="H15" i="8"/>
  <c r="I15" i="8" s="1"/>
  <c r="J15" i="8" s="1"/>
  <c r="I6" i="5"/>
  <c r="H15" i="9"/>
  <c r="I6" i="1"/>
  <c r="L26" i="18"/>
  <c r="J26" i="19"/>
  <c r="H14" i="22"/>
  <c r="I13" i="22"/>
  <c r="H13" i="21"/>
  <c r="I12" i="21"/>
  <c r="I12" i="20"/>
  <c r="H13" i="20"/>
  <c r="H8" i="6"/>
  <c r="I8" i="6" s="1"/>
  <c r="I7" i="7"/>
  <c r="J7" i="7" s="1"/>
  <c r="H8" i="7"/>
  <c r="H18" i="6"/>
  <c r="I17" i="6"/>
  <c r="G26" i="4"/>
  <c r="J6" i="8"/>
  <c r="H24" i="13"/>
  <c r="I23" i="13"/>
  <c r="J23" i="13" s="1"/>
  <c r="I16" i="6"/>
  <c r="I26" i="10"/>
  <c r="H9" i="5"/>
  <c r="I8" i="5"/>
  <c r="G26" i="1"/>
  <c r="H12" i="4"/>
  <c r="I11" i="4"/>
  <c r="I18" i="13"/>
  <c r="J18" i="13" s="1"/>
  <c r="H19" i="13"/>
  <c r="I7" i="1"/>
  <c r="H8" i="1"/>
  <c r="G26" i="5"/>
  <c r="I21" i="4"/>
  <c r="H22" i="4"/>
  <c r="J26" i="14"/>
  <c r="G26" i="6"/>
  <c r="H16" i="9" l="1"/>
  <c r="I15" i="9"/>
  <c r="J15" i="9" s="1"/>
  <c r="H9" i="6"/>
  <c r="H10" i="6" s="1"/>
  <c r="H16" i="8"/>
  <c r="H17" i="8" s="1"/>
  <c r="I14" i="22"/>
  <c r="H15" i="22"/>
  <c r="H14" i="21"/>
  <c r="I13" i="21"/>
  <c r="H14" i="20"/>
  <c r="I13" i="20"/>
  <c r="I24" i="13"/>
  <c r="J24" i="13" s="1"/>
  <c r="H25" i="13"/>
  <c r="I25" i="13" s="1"/>
  <c r="J25" i="13" s="1"/>
  <c r="I18" i="6"/>
  <c r="H19" i="6"/>
  <c r="I19" i="13"/>
  <c r="J19" i="13" s="1"/>
  <c r="J26" i="13" s="1"/>
  <c r="H20" i="13"/>
  <c r="I20" i="13" s="1"/>
  <c r="J20" i="13" s="1"/>
  <c r="I12" i="4"/>
  <c r="H13" i="4"/>
  <c r="I8" i="7"/>
  <c r="H9" i="7"/>
  <c r="H9" i="1"/>
  <c r="I8" i="1"/>
  <c r="I9" i="6"/>
  <c r="I22" i="4"/>
  <c r="H23" i="4"/>
  <c r="I9" i="5"/>
  <c r="H10" i="5"/>
  <c r="I16" i="8"/>
  <c r="H17" i="9" l="1"/>
  <c r="I16" i="9"/>
  <c r="J16" i="9" s="1"/>
  <c r="H16" i="22"/>
  <c r="I15" i="22"/>
  <c r="H15" i="21"/>
  <c r="I14" i="21"/>
  <c r="H15" i="20"/>
  <c r="I14" i="20"/>
  <c r="I10" i="5"/>
  <c r="H11" i="5"/>
  <c r="I10" i="6"/>
  <c r="H11" i="6"/>
  <c r="H21" i="6" s="1"/>
  <c r="H14" i="4"/>
  <c r="I13" i="4"/>
  <c r="H18" i="8"/>
  <c r="I17" i="8"/>
  <c r="J17" i="8" s="1"/>
  <c r="I23" i="4"/>
  <c r="H24" i="4"/>
  <c r="J8" i="7"/>
  <c r="I19" i="6"/>
  <c r="H20" i="6"/>
  <c r="H24" i="6" s="1"/>
  <c r="H10" i="7"/>
  <c r="I9" i="7"/>
  <c r="J9" i="7" s="1"/>
  <c r="J16" i="8"/>
  <c r="H10" i="1"/>
  <c r="I9" i="1"/>
  <c r="I17" i="9" l="1"/>
  <c r="J17" i="9" s="1"/>
  <c r="H18" i="9"/>
  <c r="H17" i="22"/>
  <c r="I16" i="22"/>
  <c r="H16" i="21"/>
  <c r="I15" i="21"/>
  <c r="H16" i="20"/>
  <c r="I15" i="20"/>
  <c r="H25" i="4"/>
  <c r="I25" i="4" s="1"/>
  <c r="I24" i="4"/>
  <c r="I14" i="4"/>
  <c r="H15" i="4"/>
  <c r="I11" i="6"/>
  <c r="I12" i="6"/>
  <c r="I20" i="6"/>
  <c r="I18" i="8"/>
  <c r="H19" i="8"/>
  <c r="H12" i="5"/>
  <c r="I11" i="5"/>
  <c r="I10" i="1"/>
  <c r="H11" i="1"/>
  <c r="I10" i="7"/>
  <c r="J10" i="7" s="1"/>
  <c r="H11" i="7"/>
  <c r="H19" i="9" l="1"/>
  <c r="I18" i="9"/>
  <c r="J18" i="9" s="1"/>
  <c r="I17" i="22"/>
  <c r="H18" i="22"/>
  <c r="H17" i="21"/>
  <c r="I16" i="21"/>
  <c r="H17" i="20"/>
  <c r="I16" i="20"/>
  <c r="H12" i="7"/>
  <c r="I11" i="7"/>
  <c r="J11" i="7" s="1"/>
  <c r="H16" i="4"/>
  <c r="I15" i="4"/>
  <c r="H13" i="5"/>
  <c r="I12" i="5"/>
  <c r="I11" i="1"/>
  <c r="H12" i="1"/>
  <c r="I19" i="8"/>
  <c r="J19" i="8" s="1"/>
  <c r="H20" i="8"/>
  <c r="J18" i="8"/>
  <c r="H22" i="6"/>
  <c r="I21" i="6"/>
  <c r="H20" i="9" l="1"/>
  <c r="I19" i="9"/>
  <c r="J19" i="9" s="1"/>
  <c r="I18" i="22"/>
  <c r="H19" i="22"/>
  <c r="I17" i="21"/>
  <c r="H18" i="21"/>
  <c r="H18" i="20"/>
  <c r="I17" i="20"/>
  <c r="I22" i="6"/>
  <c r="H23" i="6"/>
  <c r="I12" i="1"/>
  <c r="H13" i="1"/>
  <c r="I16" i="4"/>
  <c r="H17" i="4"/>
  <c r="I17" i="4" s="1"/>
  <c r="I26" i="4" s="1"/>
  <c r="I27" i="4" s="1"/>
  <c r="I20" i="8"/>
  <c r="J20" i="8" s="1"/>
  <c r="H21" i="8"/>
  <c r="I13" i="5"/>
  <c r="H14" i="5"/>
  <c r="H13" i="7"/>
  <c r="I12" i="7"/>
  <c r="I20" i="9" l="1"/>
  <c r="J20" i="9" s="1"/>
  <c r="H21" i="9"/>
  <c r="H20" i="22"/>
  <c r="I19" i="22"/>
  <c r="I18" i="21"/>
  <c r="H19" i="21"/>
  <c r="H19" i="20"/>
  <c r="I18" i="20"/>
  <c r="J21" i="4"/>
  <c r="K21" i="4" s="1"/>
  <c r="J6" i="4"/>
  <c r="K6" i="4" s="1"/>
  <c r="J23" i="4"/>
  <c r="K23" i="4" s="1"/>
  <c r="J5" i="4"/>
  <c r="J8" i="4"/>
  <c r="K8" i="4" s="1"/>
  <c r="J9" i="4"/>
  <c r="K9" i="4" s="1"/>
  <c r="J20" i="4"/>
  <c r="K20" i="4" s="1"/>
  <c r="J11" i="4"/>
  <c r="K11" i="4" s="1"/>
  <c r="J15" i="4"/>
  <c r="K15" i="4" s="1"/>
  <c r="J22" i="4"/>
  <c r="K22" i="4" s="1"/>
  <c r="J24" i="4"/>
  <c r="K24" i="4" s="1"/>
  <c r="J10" i="4"/>
  <c r="K10" i="4" s="1"/>
  <c r="J17" i="4"/>
  <c r="K17" i="4" s="1"/>
  <c r="J14" i="4"/>
  <c r="K14" i="4" s="1"/>
  <c r="J16" i="4"/>
  <c r="K16" i="4" s="1"/>
  <c r="J7" i="4"/>
  <c r="K7" i="4" s="1"/>
  <c r="J12" i="4"/>
  <c r="J25" i="4"/>
  <c r="K25" i="4" s="1"/>
  <c r="J18" i="4"/>
  <c r="K18" i="4" s="1"/>
  <c r="J13" i="4"/>
  <c r="K13" i="4" s="1"/>
  <c r="J19" i="4"/>
  <c r="K19" i="4" s="1"/>
  <c r="I14" i="5"/>
  <c r="H15" i="5"/>
  <c r="H14" i="1"/>
  <c r="I13" i="1"/>
  <c r="H14" i="7"/>
  <c r="I13" i="7"/>
  <c r="J13" i="7" s="1"/>
  <c r="I21" i="8"/>
  <c r="H22" i="8"/>
  <c r="I23" i="6"/>
  <c r="I27" i="6" s="1"/>
  <c r="I21" i="9" l="1"/>
  <c r="J21" i="9" s="1"/>
  <c r="H22" i="9"/>
  <c r="H21" i="22"/>
  <c r="I20" i="22"/>
  <c r="H20" i="21"/>
  <c r="I19" i="21"/>
  <c r="H20" i="20"/>
  <c r="I19" i="20"/>
  <c r="H16" i="5"/>
  <c r="I15" i="5"/>
  <c r="I24" i="6"/>
  <c r="H25" i="6"/>
  <c r="I25" i="6" s="1"/>
  <c r="K5" i="4"/>
  <c r="J26" i="4"/>
  <c r="I22" i="8"/>
  <c r="J22" i="8" s="1"/>
  <c r="H23" i="8"/>
  <c r="J21" i="8"/>
  <c r="H15" i="7"/>
  <c r="I14" i="7"/>
  <c r="J14" i="7" s="1"/>
  <c r="H15" i="1"/>
  <c r="I14" i="1"/>
  <c r="H23" i="9" l="1"/>
  <c r="I22" i="9"/>
  <c r="J22" i="9" s="1"/>
  <c r="H22" i="22"/>
  <c r="I21" i="22"/>
  <c r="H21" i="21"/>
  <c r="I20" i="21"/>
  <c r="H21" i="20"/>
  <c r="I20" i="20"/>
  <c r="I28" i="6"/>
  <c r="I26" i="6"/>
  <c r="I15" i="7"/>
  <c r="J15" i="7" s="1"/>
  <c r="H16" i="7"/>
  <c r="I23" i="8"/>
  <c r="J23" i="8" s="1"/>
  <c r="H24" i="8"/>
  <c r="H16" i="1"/>
  <c r="I15" i="1"/>
  <c r="H17" i="5"/>
  <c r="I16" i="5"/>
  <c r="J16" i="6" l="1"/>
  <c r="K16" i="6" s="1"/>
  <c r="J20" i="6"/>
  <c r="K20" i="6" s="1"/>
  <c r="J17" i="6"/>
  <c r="K17" i="6" s="1"/>
  <c r="J15" i="6"/>
  <c r="J19" i="6"/>
  <c r="J24" i="6"/>
  <c r="K24" i="6" s="1"/>
  <c r="J25" i="6"/>
  <c r="K25" i="6" s="1"/>
  <c r="J18" i="6"/>
  <c r="I23" i="9"/>
  <c r="J23" i="9" s="1"/>
  <c r="H24" i="9"/>
  <c r="H23" i="22"/>
  <c r="I22" i="22"/>
  <c r="H22" i="21"/>
  <c r="I21" i="21"/>
  <c r="I21" i="20"/>
  <c r="H22" i="20"/>
  <c r="J7" i="6"/>
  <c r="K7" i="6" s="1"/>
  <c r="J22" i="6"/>
  <c r="K22" i="6" s="1"/>
  <c r="K15" i="6"/>
  <c r="J11" i="6"/>
  <c r="K11" i="6" s="1"/>
  <c r="K19" i="6"/>
  <c r="K18" i="6"/>
  <c r="J6" i="6"/>
  <c r="K6" i="6" s="1"/>
  <c r="J10" i="6"/>
  <c r="K10" i="6" s="1"/>
  <c r="J8" i="6"/>
  <c r="K8" i="6" s="1"/>
  <c r="J23" i="6"/>
  <c r="K23" i="6" s="1"/>
  <c r="J13" i="6"/>
  <c r="K13" i="6" s="1"/>
  <c r="J5" i="6"/>
  <c r="K5" i="6" s="1"/>
  <c r="J9" i="6"/>
  <c r="K9" i="6" s="1"/>
  <c r="J21" i="6"/>
  <c r="K21" i="6" s="1"/>
  <c r="J12" i="6"/>
  <c r="J14" i="6"/>
  <c r="K14" i="6" s="1"/>
  <c r="I24" i="8"/>
  <c r="J24" i="8" s="1"/>
  <c r="H25" i="8"/>
  <c r="I25" i="8" s="1"/>
  <c r="H17" i="7"/>
  <c r="I16" i="7"/>
  <c r="J16" i="7" s="1"/>
  <c r="H17" i="1"/>
  <c r="I16" i="1"/>
  <c r="H18" i="5"/>
  <c r="I17" i="5"/>
  <c r="I24" i="9" l="1"/>
  <c r="H25" i="9"/>
  <c r="I25" i="9" s="1"/>
  <c r="J25" i="9" s="1"/>
  <c r="H24" i="22"/>
  <c r="I23" i="22"/>
  <c r="H23" i="21"/>
  <c r="I22" i="21"/>
  <c r="H23" i="20"/>
  <c r="I22" i="20"/>
  <c r="J26" i="6"/>
  <c r="I17" i="7"/>
  <c r="J17" i="7" s="1"/>
  <c r="H18" i="7"/>
  <c r="J25" i="8"/>
  <c r="I26" i="8"/>
  <c r="I18" i="5"/>
  <c r="H19" i="5"/>
  <c r="H18" i="1"/>
  <c r="I17" i="1"/>
  <c r="J24" i="9" l="1"/>
  <c r="I26" i="9"/>
  <c r="H25" i="22"/>
  <c r="I25" i="22" s="1"/>
  <c r="I24" i="22"/>
  <c r="H24" i="21"/>
  <c r="I23" i="21"/>
  <c r="H24" i="20"/>
  <c r="I23" i="20"/>
  <c r="H19" i="1"/>
  <c r="I18" i="1"/>
  <c r="I19" i="5"/>
  <c r="H20" i="5"/>
  <c r="H19" i="7"/>
  <c r="I18" i="7"/>
  <c r="J18" i="7" s="1"/>
  <c r="I26" i="22" l="1"/>
  <c r="I27" i="22" s="1"/>
  <c r="H25" i="21"/>
  <c r="I25" i="21" s="1"/>
  <c r="I24" i="21"/>
  <c r="H25" i="20"/>
  <c r="I25" i="20" s="1"/>
  <c r="I24" i="20"/>
  <c r="H21" i="5"/>
  <c r="I20" i="5"/>
  <c r="I19" i="7"/>
  <c r="J19" i="7" s="1"/>
  <c r="H20" i="7"/>
  <c r="I19" i="1"/>
  <c r="H20" i="1"/>
  <c r="J14" i="22" l="1"/>
  <c r="K14" i="22" s="1"/>
  <c r="J25" i="22"/>
  <c r="K25" i="22" s="1"/>
  <c r="J12" i="22"/>
  <c r="J24" i="22"/>
  <c r="K24" i="22" s="1"/>
  <c r="J20" i="22"/>
  <c r="K20" i="22" s="1"/>
  <c r="J7" i="22"/>
  <c r="K7" i="22" s="1"/>
  <c r="J22" i="22"/>
  <c r="K22" i="22" s="1"/>
  <c r="J18" i="22"/>
  <c r="K18" i="22" s="1"/>
  <c r="J9" i="22"/>
  <c r="K9" i="22" s="1"/>
  <c r="J21" i="22"/>
  <c r="K21" i="22" s="1"/>
  <c r="J17" i="22"/>
  <c r="K17" i="22" s="1"/>
  <c r="J13" i="22"/>
  <c r="K13" i="22" s="1"/>
  <c r="J8" i="22"/>
  <c r="K8" i="22" s="1"/>
  <c r="J16" i="22"/>
  <c r="K16" i="22" s="1"/>
  <c r="J11" i="22"/>
  <c r="K11" i="22" s="1"/>
  <c r="J15" i="22"/>
  <c r="K15" i="22" s="1"/>
  <c r="J5" i="22"/>
  <c r="J19" i="22"/>
  <c r="K19" i="22" s="1"/>
  <c r="J10" i="22"/>
  <c r="K10" i="22" s="1"/>
  <c r="J23" i="22"/>
  <c r="K23" i="22" s="1"/>
  <c r="J6" i="22"/>
  <c r="K6" i="22" s="1"/>
  <c r="I26" i="21"/>
  <c r="I27" i="21" s="1"/>
  <c r="I26" i="20"/>
  <c r="I27" i="20" s="1"/>
  <c r="I21" i="5"/>
  <c r="H22" i="5"/>
  <c r="H21" i="7"/>
  <c r="I20" i="7"/>
  <c r="J20" i="7" s="1"/>
  <c r="I20" i="1"/>
  <c r="H21" i="1"/>
  <c r="J26" i="22" l="1"/>
  <c r="K5" i="22"/>
  <c r="J9" i="21"/>
  <c r="K9" i="21" s="1"/>
  <c r="J21" i="21"/>
  <c r="K21" i="21" s="1"/>
  <c r="J13" i="21"/>
  <c r="K13" i="21" s="1"/>
  <c r="J24" i="21"/>
  <c r="K24" i="21" s="1"/>
  <c r="J20" i="21"/>
  <c r="K20" i="21" s="1"/>
  <c r="J11" i="21"/>
  <c r="K11" i="21" s="1"/>
  <c r="J25" i="21"/>
  <c r="K25" i="21" s="1"/>
  <c r="J17" i="21"/>
  <c r="K17" i="21" s="1"/>
  <c r="J16" i="21"/>
  <c r="K16" i="21" s="1"/>
  <c r="J7" i="21"/>
  <c r="K7" i="21" s="1"/>
  <c r="J12" i="21"/>
  <c r="J8" i="21"/>
  <c r="K8" i="21" s="1"/>
  <c r="J23" i="21"/>
  <c r="K23" i="21" s="1"/>
  <c r="J14" i="21"/>
  <c r="K14" i="21" s="1"/>
  <c r="J15" i="21"/>
  <c r="K15" i="21" s="1"/>
  <c r="J6" i="21"/>
  <c r="K6" i="21" s="1"/>
  <c r="J18" i="21"/>
  <c r="K18" i="21" s="1"/>
  <c r="J19" i="21"/>
  <c r="K19" i="21" s="1"/>
  <c r="J22" i="21"/>
  <c r="K22" i="21" s="1"/>
  <c r="J10" i="21"/>
  <c r="K10" i="21" s="1"/>
  <c r="J5" i="21"/>
  <c r="J25" i="20"/>
  <c r="K25" i="20" s="1"/>
  <c r="J13" i="20"/>
  <c r="K13" i="20" s="1"/>
  <c r="J8" i="20"/>
  <c r="K8" i="20" s="1"/>
  <c r="J24" i="20"/>
  <c r="K24" i="20" s="1"/>
  <c r="J16" i="20"/>
  <c r="K16" i="20" s="1"/>
  <c r="J21" i="20"/>
  <c r="K21" i="20" s="1"/>
  <c r="J17" i="20"/>
  <c r="K17" i="20" s="1"/>
  <c r="J12" i="20"/>
  <c r="J20" i="20"/>
  <c r="K20" i="20" s="1"/>
  <c r="J11" i="20"/>
  <c r="K11" i="20" s="1"/>
  <c r="J7" i="20"/>
  <c r="K7" i="20" s="1"/>
  <c r="J19" i="20"/>
  <c r="K19" i="20" s="1"/>
  <c r="J23" i="20"/>
  <c r="K23" i="20" s="1"/>
  <c r="J10" i="20"/>
  <c r="K10" i="20" s="1"/>
  <c r="J5" i="20"/>
  <c r="J14" i="20"/>
  <c r="K14" i="20" s="1"/>
  <c r="J15" i="20"/>
  <c r="K15" i="20" s="1"/>
  <c r="J6" i="20"/>
  <c r="K6" i="20" s="1"/>
  <c r="J18" i="20"/>
  <c r="K18" i="20" s="1"/>
  <c r="J9" i="20"/>
  <c r="K9" i="20" s="1"/>
  <c r="J22" i="20"/>
  <c r="K22" i="20" s="1"/>
  <c r="I21" i="7"/>
  <c r="J21" i="7" s="1"/>
  <c r="H22" i="7"/>
  <c r="H22" i="1"/>
  <c r="I21" i="1"/>
  <c r="H23" i="5"/>
  <c r="I22" i="5"/>
  <c r="J26" i="21" l="1"/>
  <c r="K5" i="21"/>
  <c r="J26" i="20"/>
  <c r="K5" i="20"/>
  <c r="H24" i="5"/>
  <c r="I23" i="5"/>
  <c r="I22" i="7"/>
  <c r="J22" i="7" s="1"/>
  <c r="H23" i="7"/>
  <c r="I22" i="1"/>
  <c r="H23" i="1"/>
  <c r="H25" i="5" l="1"/>
  <c r="I25" i="5" s="1"/>
  <c r="I24" i="5"/>
  <c r="H24" i="1"/>
  <c r="I23" i="1"/>
  <c r="H24" i="7"/>
  <c r="I23" i="7"/>
  <c r="J23" i="7" s="1"/>
  <c r="I26" i="5" l="1"/>
  <c r="I27" i="5" s="1"/>
  <c r="H25" i="7"/>
  <c r="I25" i="7" s="1"/>
  <c r="I24" i="7"/>
  <c r="J24" i="7" s="1"/>
  <c r="H25" i="1"/>
  <c r="I25" i="1" s="1"/>
  <c r="I26" i="1" s="1"/>
  <c r="I27" i="1" s="1"/>
  <c r="I24" i="1"/>
  <c r="J25" i="7" l="1"/>
  <c r="I26" i="7"/>
  <c r="J9" i="1"/>
  <c r="K9" i="1" s="1"/>
  <c r="J22" i="1"/>
  <c r="K22" i="1" s="1"/>
  <c r="J14" i="1"/>
  <c r="K14" i="1" s="1"/>
  <c r="J13" i="1"/>
  <c r="K13" i="1" s="1"/>
  <c r="J21" i="1"/>
  <c r="K21" i="1" s="1"/>
  <c r="J19" i="1"/>
  <c r="K19" i="1" s="1"/>
  <c r="J25" i="1"/>
  <c r="K25" i="1" s="1"/>
  <c r="J15" i="1"/>
  <c r="K15" i="1" s="1"/>
  <c r="J23" i="1"/>
  <c r="K23" i="1" s="1"/>
  <c r="J17" i="1"/>
  <c r="K17" i="1" s="1"/>
  <c r="J18" i="1"/>
  <c r="K18" i="1" s="1"/>
  <c r="J6" i="1"/>
  <c r="K6" i="1" s="1"/>
  <c r="J5" i="1"/>
  <c r="J10" i="1"/>
  <c r="K10" i="1" s="1"/>
  <c r="J11" i="1"/>
  <c r="K11" i="1" s="1"/>
  <c r="J16" i="1"/>
  <c r="K16" i="1" s="1"/>
  <c r="J7" i="1"/>
  <c r="K7" i="1" s="1"/>
  <c r="J8" i="1"/>
  <c r="K8" i="1" s="1"/>
  <c r="J12" i="1"/>
  <c r="J20" i="1"/>
  <c r="K20" i="1" s="1"/>
  <c r="J24" i="1"/>
  <c r="K24" i="1" s="1"/>
  <c r="J19" i="5"/>
  <c r="K19" i="5" s="1"/>
  <c r="J10" i="5"/>
  <c r="K10" i="5" s="1"/>
  <c r="J7" i="5"/>
  <c r="K7" i="5" s="1"/>
  <c r="J15" i="5"/>
  <c r="K15" i="5" s="1"/>
  <c r="J22" i="5"/>
  <c r="K22" i="5" s="1"/>
  <c r="J11" i="5"/>
  <c r="K11" i="5" s="1"/>
  <c r="J17" i="5"/>
  <c r="K17" i="5" s="1"/>
  <c r="J18" i="5"/>
  <c r="K18" i="5" s="1"/>
  <c r="J6" i="5"/>
  <c r="K6" i="5" s="1"/>
  <c r="J21" i="5"/>
  <c r="K21" i="5" s="1"/>
  <c r="J14" i="5"/>
  <c r="K14" i="5" s="1"/>
  <c r="J5" i="5"/>
  <c r="J23" i="5"/>
  <c r="K23" i="5" s="1"/>
  <c r="J24" i="5"/>
  <c r="K24" i="5" s="1"/>
  <c r="J13" i="5"/>
  <c r="K13" i="5" s="1"/>
  <c r="J20" i="5"/>
  <c r="K20" i="5" s="1"/>
  <c r="J16" i="5"/>
  <c r="K16" i="5" s="1"/>
  <c r="J9" i="5"/>
  <c r="K9" i="5" s="1"/>
  <c r="J25" i="5"/>
  <c r="K25" i="5" s="1"/>
  <c r="J8" i="5"/>
  <c r="K8" i="5" s="1"/>
  <c r="J12" i="5"/>
  <c r="J26" i="5" l="1"/>
  <c r="K5" i="5"/>
  <c r="J26" i="1"/>
  <c r="K5" i="1"/>
</calcChain>
</file>

<file path=xl/sharedStrings.xml><?xml version="1.0" encoding="utf-8"?>
<sst xmlns="http://schemas.openxmlformats.org/spreadsheetml/2006/main" count="469" uniqueCount="86">
  <si>
    <t>Ģeotelpiskā vienība</t>
  </si>
  <si>
    <t>Platība, ha</t>
  </si>
  <si>
    <t>Eksperta kvalitatīvā vērtība (EV)</t>
  </si>
  <si>
    <t>EV*ha</t>
  </si>
  <si>
    <t xml:space="preserve"> Vienas sugas atjaunošanas izmaksas, EUR/ha</t>
  </si>
  <si>
    <t>EUR*ha</t>
  </si>
  <si>
    <t>Vērtība, EUR, koriģēta</t>
  </si>
  <si>
    <t>EUR/ha</t>
  </si>
  <si>
    <t>1150* Lagūnas</t>
  </si>
  <si>
    <t>2130*, 2140*; 2170 Pelēkās kāpas</t>
  </si>
  <si>
    <t>2190 Mitras starpkāpu ieplakas</t>
  </si>
  <si>
    <t xml:space="preserve">4010 Slapji virsāji; 4030 Sausi virsāji; 2320 Piejūras zemienes smiltāju līdzenumu sausi virsāji </t>
  </si>
  <si>
    <t xml:space="preserve">2180 Mežainas piejūras kāpas; 9010* Veci vai dabiski boreāli meži (ieskaitot potenciālos 9010*); 9060 Skujkoku meži uz osveida reljefa formām </t>
  </si>
  <si>
    <t xml:space="preserve"> 9020* Veci jaukti platlapju meži; 9160 Ozolu meži (ieskaitot potenciālos 9020*)</t>
  </si>
  <si>
    <t>91D0 Purvaini meži; medņu riesta vietas</t>
  </si>
  <si>
    <t>91E0* Aluviāli meži; 9080* Staignāju meži; 91F0 Jaukti ozolu, gobu, ošu meži gar lielām upēm</t>
  </si>
  <si>
    <t>3130 Ezeri ar oligotrofām līdz mezotrofām augu sabiedrībām; 3140 Ezeri ar mieturaļģu augāju; 3150 Eitrofi ezeri ar iegrimušo augāju</t>
  </si>
  <si>
    <t>6120* Smiltāju zālāji; 6210 Sausi zālāji kaļķainās augsnēs; 6230* Vilkakūlas zālāji</t>
  </si>
  <si>
    <t>6270* Sugām bagātas ganības un ganītas pļavas</t>
  </si>
  <si>
    <t>6410 Mitri zālāji periodiski izžūstošās augsnēs</t>
  </si>
  <si>
    <t xml:space="preserve">1630* Piejūras zālāji; 6450 Palieņu zālāji </t>
  </si>
  <si>
    <t>6510 Mēreni mitras pļavas</t>
  </si>
  <si>
    <t>6530* Parkveida pļavas un ganības; 5130 Kadiķu audzes zālājos un virsājos; 9070 Meža ganības</t>
  </si>
  <si>
    <t>7110*Aktīvi augstie purvi</t>
  </si>
  <si>
    <t>7140 Pārejas purvi un slīkšņas</t>
  </si>
  <si>
    <t>7120 Degradēti augstie purvi, kuros iespējama vai noris dabiskā atjaunošanās</t>
  </si>
  <si>
    <t>7160 Minerālvielām bagāti avoti un avotu purvi; 7220* Avoti, kas izgulsnē avotkaļķus</t>
  </si>
  <si>
    <r>
      <t xml:space="preserve">7210* Dižās aslapes </t>
    </r>
    <r>
      <rPr>
        <i/>
        <sz val="9"/>
        <color rgb="FF000000"/>
        <rFont val="Calibri"/>
        <family val="2"/>
        <charset val="186"/>
        <scheme val="minor"/>
      </rPr>
      <t>Cladium mariscus</t>
    </r>
    <r>
      <rPr>
        <sz val="9"/>
        <color rgb="FF000000"/>
        <rFont val="Calibri"/>
        <family val="2"/>
        <charset val="186"/>
        <scheme val="minor"/>
      </rPr>
      <t xml:space="preserve"> audzes purvos un ezeros; 7230 Kaļķaini zāļu purvi</t>
    </r>
  </si>
  <si>
    <t>EKF</t>
  </si>
  <si>
    <t>Medus ražas apjoms kg/ha</t>
  </si>
  <si>
    <t>Medus cena EUR</t>
  </si>
  <si>
    <t>Kopējā iegūtā vērtība EUR</t>
  </si>
  <si>
    <t>Koksnes krājas apjoms (m3 ha-1)</t>
  </si>
  <si>
    <t>Koksnes cena EUR</t>
  </si>
  <si>
    <t>Ogu ražas apjoms kg/ha</t>
  </si>
  <si>
    <t>Ogu cena EUR</t>
  </si>
  <si>
    <t>Iznīdējamo invazīvo sugu skaits</t>
  </si>
  <si>
    <t xml:space="preserve"> Vienas invazīvās sugas iznīdēšanas izmaksas EUR/ha</t>
  </si>
  <si>
    <t>Kopējās invazīvo sugu iznīdēšanas izmaksas EUR</t>
  </si>
  <si>
    <t xml:space="preserve"> Mežu atjaunošanas izmaksas EUR/ha</t>
  </si>
  <si>
    <t>Mežu biezība biotopos</t>
  </si>
  <si>
    <t>Kopējās mežu atjaunošanas izmaksas EUR</t>
  </si>
  <si>
    <t xml:space="preserve"> Aktīvās un pasīvās atpūtas vērtība, EUR/ha</t>
  </si>
  <si>
    <t xml:space="preserve"> Vides izglītošanās iespēju vērtība, EUR/ha</t>
  </si>
  <si>
    <t>Visu biotopā sastopamo invazīvo sugu iznīdēšanas izmaksas EUR/ha</t>
  </si>
  <si>
    <t>Biotopā sastopamo mežu atjaunošanas izmaksas, EUR/ha</t>
  </si>
  <si>
    <t xml:space="preserve"> Atjaunošanas izmaksas, EUR/ha</t>
  </si>
  <si>
    <t>Kopējais zivju produkcijas daudzums</t>
  </si>
  <si>
    <t>Saimnieciski nozīmīgo zivju daudzums kg/ha</t>
  </si>
  <si>
    <t>Vidējā zivju cena EUR/kg</t>
  </si>
  <si>
    <t>Saimnieciski nozīmīgu zivju cena EUR/kg</t>
  </si>
  <si>
    <t>Siena apjoms t/ha</t>
  </si>
  <si>
    <t>Siena cena EUR</t>
  </si>
  <si>
    <t>Meža ogu raža - 12.gads</t>
  </si>
  <si>
    <t>Medus - 12.gads</t>
  </si>
  <si>
    <t>Siena raža - 12.gads</t>
  </si>
  <si>
    <t>Ārstniecības augi - 12.gads</t>
  </si>
  <si>
    <t>Potenciāli iegūstamais koksnes krājas apjoms - 12.gads</t>
  </si>
  <si>
    <t>Potenciāli iegūstamais koksnes krājas apjoms enerģētikas vajadzībām - 12.gads</t>
  </si>
  <si>
    <t>Sanešu apjoms mūsdienu eolās akumulācijas reljefā - 12.gads</t>
  </si>
  <si>
    <t>Nogulumiežu ūdensietilpības un ūdens akumulācijas spēja - 12.gads</t>
  </si>
  <si>
    <t>Kukaiņu-apputeksnētāju daudzveidība un sastopamība - 12.gads</t>
  </si>
  <si>
    <t>Invazīvo sugu izplatības ierobežošana - 12.gads</t>
  </si>
  <si>
    <t>Gaisa kvalitāte - 12.gads</t>
  </si>
  <si>
    <t>Meži</t>
  </si>
  <si>
    <t>Pļavas</t>
  </si>
  <si>
    <t>Zivis - 12.gads</t>
  </si>
  <si>
    <t>Rekreācijas iespējas - 12.gads</t>
  </si>
  <si>
    <t>Vides izziņas iespējas - 12.gads</t>
  </si>
  <si>
    <t>Ar ekosistēmu saistītais kultūras mantojums - 12.gads</t>
  </si>
  <si>
    <t>pielikums Nr.8.1.</t>
  </si>
  <si>
    <t>pielikums Nr.8.2.</t>
  </si>
  <si>
    <t>pielikums Nr.8.3.</t>
  </si>
  <si>
    <t>pielikums Nr.8.4.</t>
  </si>
  <si>
    <t>pielikums Nr.8.5.</t>
  </si>
  <si>
    <t>pielikums Nr.8.6.</t>
  </si>
  <si>
    <t>pielikums Nr.8.7.</t>
  </si>
  <si>
    <t>pielikums Nr.8.8.</t>
  </si>
  <si>
    <t>pielikums Nr.8.9.</t>
  </si>
  <si>
    <t>pielikums Nr.8.10.</t>
  </si>
  <si>
    <t>pielikums Nr.8.11.</t>
  </si>
  <si>
    <t>pielikums Nr.8.12.</t>
  </si>
  <si>
    <t>pielikums Nr.8.13.</t>
  </si>
  <si>
    <t>pielikums Nr.8.14.</t>
  </si>
  <si>
    <t>pielikums Nr.8.15.</t>
  </si>
  <si>
    <t>3260 Upju straujteces un dabiski upju posmi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</si>
</sst>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&quot;€&quot;\ * #,##0_-;\-&quot;€&quot;\ * #,##0_-;_-&quot;€&quot;\ * &quot;-&quot;_-;_-@_-"/>
    <numFmt numFmtId="165" formatCode="&quot;€&quot;\ #,##0.00"/>
    <numFmt numFmtId="166" formatCode="0.000000000000"/>
    <numFmt numFmtId="167" formatCode="0.0000"/>
  </numFmts>
  <fonts count="6" x14ac:knownFonts="1">
    <font>
      <sz val="11"/>
      <color theme="1"/>
      <name val="Calibri"/>
      <family val="2"/>
      <charset val="186"/>
      <scheme val="minor"/>
    </font>
    <font>
      <b/>
      <sz val="9"/>
      <color theme="1"/>
      <name val="Calibri"/>
      <family val="2"/>
      <charset val="186"/>
      <scheme val="minor"/>
    </font>
    <font>
      <sz val="9"/>
      <color rgb="FF000000"/>
      <name val="Calibri"/>
      <family val="2"/>
      <charset val="186"/>
      <scheme val="minor"/>
    </font>
    <font>
      <sz val="9"/>
      <color theme="1"/>
      <name val="Calibri"/>
      <family val="2"/>
      <charset val="186"/>
      <scheme val="minor"/>
    </font>
    <font>
      <i/>
      <sz val="9"/>
      <color rgb="FFFF0000"/>
      <name val="Calibri"/>
      <family val="2"/>
      <charset val="186"/>
      <scheme val="minor"/>
    </font>
    <font>
      <i/>
      <sz val="9"/>
      <color rgb="FF000000"/>
      <name val="Calibri"/>
      <family val="2"/>
      <charset val="186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6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justify" vertical="center" wrapText="1"/>
    </xf>
    <xf numFmtId="0" fontId="2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justify" vertical="center" wrapText="1"/>
    </xf>
    <xf numFmtId="0" fontId="4" fillId="0" borderId="5" xfId="0" applyFont="1" applyBorder="1" applyAlignment="1">
      <alignment horizontal="justify" vertical="center" wrapText="1"/>
    </xf>
    <xf numFmtId="0" fontId="2" fillId="0" borderId="7" xfId="0" applyFont="1" applyBorder="1" applyAlignment="1">
      <alignment horizontal="justify" vertical="center" wrapText="1"/>
    </xf>
    <xf numFmtId="2" fontId="2" fillId="0" borderId="8" xfId="0" applyNumberFormat="1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vertical="center" wrapText="1"/>
    </xf>
    <xf numFmtId="0" fontId="1" fillId="0" borderId="11" xfId="0" applyFont="1" applyBorder="1" applyAlignment="1">
      <alignment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0" fontId="0" fillId="2" borderId="1" xfId="0" applyFill="1" applyBorder="1" applyAlignment="1">
      <alignment horizontal="right"/>
    </xf>
    <xf numFmtId="2" fontId="3" fillId="2" borderId="1" xfId="0" applyNumberFormat="1" applyFont="1" applyFill="1" applyBorder="1" applyAlignment="1">
      <alignment horizontal="center" vertical="center" wrapText="1"/>
    </xf>
    <xf numFmtId="2" fontId="3" fillId="0" borderId="6" xfId="0" applyNumberFormat="1" applyFont="1" applyBorder="1" applyAlignment="1">
      <alignment horizontal="center" vertical="center" wrapText="1"/>
    </xf>
    <xf numFmtId="2" fontId="3" fillId="0" borderId="3" xfId="0" applyNumberFormat="1" applyFont="1" applyBorder="1" applyAlignment="1">
      <alignment horizontal="center" vertical="center" wrapText="1"/>
    </xf>
    <xf numFmtId="2" fontId="3" fillId="0" borderId="4" xfId="0" applyNumberFormat="1" applyFont="1" applyBorder="1" applyAlignment="1">
      <alignment horizontal="center" vertical="center" wrapText="1"/>
    </xf>
    <xf numFmtId="2" fontId="3" fillId="0" borderId="8" xfId="0" applyNumberFormat="1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165" fontId="0" fillId="0" borderId="0" xfId="0" applyNumberFormat="1"/>
    <xf numFmtId="165" fontId="2" fillId="0" borderId="9" xfId="0" applyNumberFormat="1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166" fontId="0" fillId="0" borderId="0" xfId="0" applyNumberFormat="1"/>
    <xf numFmtId="167" fontId="0" fillId="0" borderId="0" xfId="0" applyNumberFormat="1"/>
    <xf numFmtId="1" fontId="3" fillId="0" borderId="1" xfId="0" applyNumberFormat="1" applyFont="1" applyBorder="1" applyAlignment="1">
      <alignment horizontal="center" vertical="center" wrapText="1"/>
    </xf>
    <xf numFmtId="1" fontId="3" fillId="0" borderId="4" xfId="0" applyNumberFormat="1" applyFont="1" applyBorder="1" applyAlignment="1">
      <alignment horizontal="center" vertical="center" wrapText="1"/>
    </xf>
    <xf numFmtId="1" fontId="3" fillId="0" borderId="9" xfId="0" applyNumberFormat="1" applyFont="1" applyBorder="1" applyAlignment="1">
      <alignment horizontal="center" vertical="center" wrapText="1"/>
    </xf>
    <xf numFmtId="1" fontId="3" fillId="0" borderId="13" xfId="0" applyNumberFormat="1" applyFont="1" applyBorder="1" applyAlignment="1">
      <alignment horizontal="center" vertical="center" wrapText="1"/>
    </xf>
    <xf numFmtId="2" fontId="3" fillId="0" borderId="9" xfId="0" applyNumberFormat="1" applyFont="1" applyBorder="1" applyAlignment="1">
      <alignment horizontal="center" vertical="center" wrapText="1"/>
    </xf>
    <xf numFmtId="1" fontId="3" fillId="0" borderId="8" xfId="0" applyNumberFormat="1" applyFont="1" applyBorder="1" applyAlignment="1">
      <alignment horizontal="center" vertical="center" wrapText="1"/>
    </xf>
    <xf numFmtId="1" fontId="3" fillId="0" borderId="14" xfId="0" applyNumberFormat="1" applyFont="1" applyBorder="1" applyAlignment="1">
      <alignment horizontal="center" vertical="center" wrapText="1"/>
    </xf>
    <xf numFmtId="1" fontId="3" fillId="0" borderId="15" xfId="0" applyNumberFormat="1" applyFont="1" applyBorder="1" applyAlignment="1">
      <alignment horizontal="center" vertical="center" wrapText="1"/>
    </xf>
    <xf numFmtId="164" fontId="0" fillId="0" borderId="0" xfId="0" applyNumberFormat="1"/>
    <xf numFmtId="0" fontId="3" fillId="3" borderId="3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center" vertical="center" wrapText="1"/>
    </xf>
    <xf numFmtId="165" fontId="3" fillId="0" borderId="0" xfId="0" applyNumberFormat="1" applyFont="1" applyFill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justify" vertical="center" wrapText="1"/>
    </xf>
    <xf numFmtId="0" fontId="0" fillId="2" borderId="9" xfId="0" applyFill="1" applyBorder="1" applyAlignment="1">
      <alignment horizontal="right"/>
    </xf>
    <xf numFmtId="2" fontId="3" fillId="2" borderId="9" xfId="0" applyNumberFormat="1" applyFont="1" applyFill="1" applyBorder="1" applyAlignment="1">
      <alignment horizontal="center" vertical="center" wrapText="1"/>
    </xf>
    <xf numFmtId="165" fontId="0" fillId="0" borderId="18" xfId="0" applyNumberFormat="1" applyBorder="1"/>
    <xf numFmtId="2" fontId="3" fillId="0" borderId="19" xfId="0" applyNumberFormat="1" applyFont="1" applyBorder="1" applyAlignment="1">
      <alignment horizontal="center" vertical="center" wrapText="1"/>
    </xf>
    <xf numFmtId="165" fontId="2" fillId="0" borderId="0" xfId="0" applyNumberFormat="1" applyFont="1" applyBorder="1" applyAlignment="1">
      <alignment horizontal="center" vertical="center" wrapText="1"/>
    </xf>
    <xf numFmtId="1" fontId="3" fillId="0" borderId="6" xfId="0" applyNumberFormat="1" applyFont="1" applyBorder="1" applyAlignment="1">
      <alignment horizontal="center" vertical="center" wrapText="1"/>
    </xf>
    <xf numFmtId="1" fontId="3" fillId="0" borderId="19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2" fontId="2" fillId="0" borderId="9" xfId="0" applyNumberFormat="1" applyFont="1" applyBorder="1" applyAlignment="1">
      <alignment horizontal="center" vertical="center" wrapText="1"/>
    </xf>
    <xf numFmtId="2" fontId="3" fillId="4" borderId="4" xfId="0" applyNumberFormat="1" applyFont="1" applyFill="1" applyBorder="1" applyAlignment="1">
      <alignment horizontal="center" vertical="center" wrapText="1"/>
    </xf>
    <xf numFmtId="2" fontId="3" fillId="4" borderId="13" xfId="0" applyNumberFormat="1" applyFont="1" applyFill="1" applyBorder="1" applyAlignment="1">
      <alignment horizontal="center" vertical="center" wrapText="1"/>
    </xf>
    <xf numFmtId="2" fontId="3" fillId="4" borderId="15" xfId="0" applyNumberFormat="1" applyFont="1" applyFill="1" applyBorder="1" applyAlignment="1">
      <alignment horizontal="center" vertical="center" wrapText="1"/>
    </xf>
    <xf numFmtId="0" fontId="3" fillId="4" borderId="9" xfId="0" applyFont="1" applyFill="1" applyBorder="1" applyAlignment="1">
      <alignment horizontal="center" vertical="center" wrapText="1"/>
    </xf>
    <xf numFmtId="1" fontId="3" fillId="4" borderId="9" xfId="0" applyNumberFormat="1" applyFont="1" applyFill="1" applyBorder="1" applyAlignment="1">
      <alignment horizontal="center" vertical="center" wrapText="1"/>
    </xf>
    <xf numFmtId="1" fontId="3" fillId="4" borderId="14" xfId="0" applyNumberFormat="1" applyFont="1" applyFill="1" applyBorder="1" applyAlignment="1">
      <alignment horizontal="center" vertical="center" wrapText="1"/>
    </xf>
    <xf numFmtId="2" fontId="3" fillId="4" borderId="6" xfId="0" applyNumberFormat="1" applyFont="1" applyFill="1" applyBorder="1" applyAlignment="1">
      <alignment horizontal="center" vertical="center" wrapText="1"/>
    </xf>
    <xf numFmtId="2" fontId="3" fillId="4" borderId="19" xfId="0" applyNumberFormat="1" applyFont="1" applyFill="1" applyBorder="1" applyAlignment="1">
      <alignment horizontal="center" vertical="center" wrapText="1"/>
    </xf>
    <xf numFmtId="0" fontId="3" fillId="4" borderId="3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3" fillId="4" borderId="8" xfId="0" applyFont="1" applyFill="1" applyBorder="1" applyAlignment="1">
      <alignment horizontal="center" vertical="center" wrapText="1"/>
    </xf>
    <xf numFmtId="1" fontId="3" fillId="3" borderId="4" xfId="0" applyNumberFormat="1" applyFont="1" applyFill="1" applyBorder="1" applyAlignment="1">
      <alignment horizontal="center" vertical="center" wrapText="1"/>
    </xf>
    <xf numFmtId="1" fontId="3" fillId="3" borderId="13" xfId="0" applyNumberFormat="1" applyFont="1" applyFill="1" applyBorder="1" applyAlignment="1">
      <alignment horizontal="center" vertical="center" wrapText="1"/>
    </xf>
    <xf numFmtId="2" fontId="3" fillId="3" borderId="13" xfId="0" applyNumberFormat="1" applyFont="1" applyFill="1" applyBorder="1" applyAlignment="1">
      <alignment horizontal="center" vertical="center" wrapText="1"/>
    </xf>
    <xf numFmtId="1" fontId="3" fillId="3" borderId="15" xfId="0" applyNumberFormat="1" applyFont="1" applyFill="1" applyBorder="1" applyAlignment="1">
      <alignment horizontal="center" vertical="center" wrapText="1"/>
    </xf>
    <xf numFmtId="2" fontId="0" fillId="0" borderId="0" xfId="0" applyNumberFormat="1"/>
    <xf numFmtId="2" fontId="3" fillId="4" borderId="3" xfId="0" applyNumberFormat="1" applyFont="1" applyFill="1" applyBorder="1" applyAlignment="1">
      <alignment horizontal="center" vertical="center" wrapText="1"/>
    </xf>
    <xf numFmtId="2" fontId="3" fillId="4" borderId="1" xfId="0" applyNumberFormat="1" applyFont="1" applyFill="1" applyBorder="1" applyAlignment="1">
      <alignment horizontal="center" vertical="center" wrapText="1"/>
    </xf>
    <xf numFmtId="2" fontId="3" fillId="4" borderId="8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3" borderId="0" xfId="0" applyFill="1" applyAlignment="1">
      <alignment horizontal="center"/>
    </xf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D1:J26"/>
  <sheetViews>
    <sheetView workbookViewId="0">
      <selection activeCell="D17" sqref="D17"/>
    </sheetView>
  </sheetViews>
  <sheetFormatPr defaultRowHeight="15" x14ac:dyDescent="0.25"/>
  <cols>
    <col min="4" max="4" width="27.140625" customWidth="1"/>
    <col min="8" max="8" width="11.85546875" customWidth="1"/>
    <col min="9" max="9" width="11.28515625" bestFit="1" customWidth="1"/>
    <col min="10" max="10" width="10.85546875" bestFit="1" customWidth="1"/>
  </cols>
  <sheetData>
    <row r="1" spans="4:10" x14ac:dyDescent="0.25">
      <c r="J1" s="27" t="s">
        <v>70</v>
      </c>
    </row>
    <row r="2" spans="4:10" x14ac:dyDescent="0.25">
      <c r="D2" s="74" t="s">
        <v>53</v>
      </c>
      <c r="E2" s="74"/>
      <c r="F2" s="74"/>
      <c r="G2" s="74"/>
      <c r="H2" s="74"/>
      <c r="I2" s="74"/>
      <c r="J2" s="74"/>
    </row>
    <row r="3" spans="4:10" ht="15.75" thickBot="1" x14ac:dyDescent="0.3"/>
    <row r="4" spans="4:10" ht="48.75" thickBot="1" x14ac:dyDescent="0.3">
      <c r="D4" s="13" t="s">
        <v>0</v>
      </c>
      <c r="E4" s="14" t="s">
        <v>1</v>
      </c>
      <c r="F4" s="15" t="s">
        <v>2</v>
      </c>
      <c r="G4" s="15" t="s">
        <v>34</v>
      </c>
      <c r="H4" s="15" t="s">
        <v>35</v>
      </c>
      <c r="I4" s="15" t="s">
        <v>31</v>
      </c>
      <c r="J4" s="16" t="s">
        <v>7</v>
      </c>
    </row>
    <row r="5" spans="4:10" x14ac:dyDescent="0.25">
      <c r="D5" s="4" t="s">
        <v>8</v>
      </c>
      <c r="E5" s="5">
        <v>44</v>
      </c>
      <c r="F5" s="6">
        <v>0</v>
      </c>
      <c r="G5" s="6">
        <f>E5*F5</f>
        <v>0</v>
      </c>
      <c r="H5" s="21">
        <v>0</v>
      </c>
      <c r="I5" s="6">
        <f>E5*G5*H5</f>
        <v>0</v>
      </c>
      <c r="J5" s="55">
        <f>I5/E5</f>
        <v>0</v>
      </c>
    </row>
    <row r="6" spans="4:10" x14ac:dyDescent="0.25">
      <c r="D6" s="7" t="s">
        <v>9</v>
      </c>
      <c r="E6" s="1">
        <v>148</v>
      </c>
      <c r="F6" s="2">
        <v>0</v>
      </c>
      <c r="G6" s="2">
        <v>0</v>
      </c>
      <c r="H6" s="17">
        <v>0</v>
      </c>
      <c r="I6" s="24">
        <f>E6*G6*H6</f>
        <v>0</v>
      </c>
      <c r="J6" s="56">
        <f>I6/E6</f>
        <v>0</v>
      </c>
    </row>
    <row r="7" spans="4:10" x14ac:dyDescent="0.25">
      <c r="D7" s="7" t="s">
        <v>10</v>
      </c>
      <c r="E7" s="1">
        <v>41</v>
      </c>
      <c r="F7" s="2">
        <v>1</v>
      </c>
      <c r="G7" s="2">
        <v>20</v>
      </c>
      <c r="H7" s="17">
        <v>7.5</v>
      </c>
      <c r="I7" s="24">
        <f t="shared" ref="I7:I25" si="0">E7*G7*H7</f>
        <v>6150</v>
      </c>
      <c r="J7" s="56">
        <f t="shared" ref="J7:J25" si="1">I7/E7</f>
        <v>150</v>
      </c>
    </row>
    <row r="8" spans="4:10" ht="36" x14ac:dyDescent="0.25">
      <c r="D8" s="7" t="s">
        <v>11</v>
      </c>
      <c r="E8" s="1">
        <v>114</v>
      </c>
      <c r="F8" s="2">
        <v>2</v>
      </c>
      <c r="G8" s="2">
        <v>40</v>
      </c>
      <c r="H8" s="17">
        <f t="shared" ref="H8:H9" si="2">H7</f>
        <v>7.5</v>
      </c>
      <c r="I8" s="24">
        <f t="shared" si="0"/>
        <v>34200</v>
      </c>
      <c r="J8" s="56">
        <f t="shared" si="1"/>
        <v>300</v>
      </c>
    </row>
    <row r="9" spans="4:10" ht="60" x14ac:dyDescent="0.25">
      <c r="D9" s="7" t="s">
        <v>12</v>
      </c>
      <c r="E9" s="1">
        <v>441</v>
      </c>
      <c r="F9" s="2">
        <v>5</v>
      </c>
      <c r="G9" s="2">
        <v>150</v>
      </c>
      <c r="H9" s="17">
        <f t="shared" si="2"/>
        <v>7.5</v>
      </c>
      <c r="I9" s="24">
        <f t="shared" si="0"/>
        <v>496125</v>
      </c>
      <c r="J9" s="56">
        <f t="shared" si="1"/>
        <v>1125</v>
      </c>
    </row>
    <row r="10" spans="4:10" ht="36" x14ac:dyDescent="0.25">
      <c r="D10" s="7" t="s">
        <v>13</v>
      </c>
      <c r="E10" s="1">
        <v>177</v>
      </c>
      <c r="F10" s="2">
        <v>0</v>
      </c>
      <c r="G10" s="2">
        <v>0</v>
      </c>
      <c r="H10" s="17">
        <v>0</v>
      </c>
      <c r="I10" s="24">
        <f t="shared" si="0"/>
        <v>0</v>
      </c>
      <c r="J10" s="56">
        <f t="shared" si="1"/>
        <v>0</v>
      </c>
    </row>
    <row r="11" spans="4:10" ht="24" x14ac:dyDescent="0.25">
      <c r="D11" s="7" t="s">
        <v>14</v>
      </c>
      <c r="E11" s="1">
        <v>1740</v>
      </c>
      <c r="F11" s="2">
        <v>3</v>
      </c>
      <c r="G11" s="2">
        <v>90</v>
      </c>
      <c r="H11" s="17">
        <v>7.5</v>
      </c>
      <c r="I11" s="24">
        <f t="shared" si="0"/>
        <v>1174500</v>
      </c>
      <c r="J11" s="56">
        <f t="shared" si="1"/>
        <v>675</v>
      </c>
    </row>
    <row r="12" spans="4:10" ht="36" x14ac:dyDescent="0.25">
      <c r="D12" s="8" t="s">
        <v>15</v>
      </c>
      <c r="E12" s="3">
        <v>0</v>
      </c>
      <c r="F12" s="2">
        <v>0</v>
      </c>
      <c r="G12" s="2">
        <v>0</v>
      </c>
      <c r="H12" s="17">
        <v>0</v>
      </c>
      <c r="I12" s="24">
        <f t="shared" si="0"/>
        <v>0</v>
      </c>
      <c r="J12" s="56">
        <v>0</v>
      </c>
    </row>
    <row r="13" spans="4:10" ht="60" x14ac:dyDescent="0.25">
      <c r="D13" s="7" t="s">
        <v>16</v>
      </c>
      <c r="E13" s="1">
        <v>29584</v>
      </c>
      <c r="F13" s="2">
        <v>0</v>
      </c>
      <c r="G13" s="2">
        <v>0</v>
      </c>
      <c r="H13" s="17">
        <v>0</v>
      </c>
      <c r="I13" s="24">
        <f t="shared" si="0"/>
        <v>0</v>
      </c>
      <c r="J13" s="56">
        <f t="shared" si="1"/>
        <v>0</v>
      </c>
    </row>
    <row r="14" spans="4:10" ht="24" x14ac:dyDescent="0.25">
      <c r="D14" s="7" t="s">
        <v>85</v>
      </c>
      <c r="E14" s="1">
        <v>1897</v>
      </c>
      <c r="F14" s="2">
        <v>0</v>
      </c>
      <c r="G14" s="2">
        <v>0</v>
      </c>
      <c r="H14" s="17">
        <v>0</v>
      </c>
      <c r="I14" s="24">
        <f t="shared" si="0"/>
        <v>0</v>
      </c>
      <c r="J14" s="56">
        <f t="shared" si="1"/>
        <v>0</v>
      </c>
    </row>
    <row r="15" spans="4:10" ht="36" x14ac:dyDescent="0.25">
      <c r="D15" s="7" t="s">
        <v>17</v>
      </c>
      <c r="E15" s="1">
        <v>1130</v>
      </c>
      <c r="F15" s="2">
        <v>0</v>
      </c>
      <c r="G15" s="2">
        <v>0</v>
      </c>
      <c r="H15" s="17">
        <v>0</v>
      </c>
      <c r="I15" s="24">
        <f t="shared" si="0"/>
        <v>0</v>
      </c>
      <c r="J15" s="56">
        <f t="shared" si="1"/>
        <v>0</v>
      </c>
    </row>
    <row r="16" spans="4:10" ht="24" x14ac:dyDescent="0.25">
      <c r="D16" s="7" t="s">
        <v>18</v>
      </c>
      <c r="E16" s="1">
        <v>1234</v>
      </c>
      <c r="F16" s="2">
        <v>0</v>
      </c>
      <c r="G16" s="2">
        <v>0</v>
      </c>
      <c r="H16" s="17">
        <v>0</v>
      </c>
      <c r="I16" s="24">
        <f>E16*G16*H16</f>
        <v>0</v>
      </c>
      <c r="J16" s="56">
        <f t="shared" si="1"/>
        <v>0</v>
      </c>
    </row>
    <row r="17" spans="4:10" ht="24" x14ac:dyDescent="0.25">
      <c r="D17" s="7" t="s">
        <v>19</v>
      </c>
      <c r="E17" s="1">
        <v>330</v>
      </c>
      <c r="F17" s="2">
        <v>0</v>
      </c>
      <c r="G17" s="2">
        <v>0</v>
      </c>
      <c r="H17" s="17">
        <v>0</v>
      </c>
      <c r="I17" s="24">
        <f t="shared" si="0"/>
        <v>0</v>
      </c>
      <c r="J17" s="56">
        <f t="shared" si="1"/>
        <v>0</v>
      </c>
    </row>
    <row r="18" spans="4:10" ht="24" x14ac:dyDescent="0.25">
      <c r="D18" s="7" t="s">
        <v>20</v>
      </c>
      <c r="E18" s="1">
        <v>3337</v>
      </c>
      <c r="F18" s="2">
        <v>0</v>
      </c>
      <c r="G18" s="2">
        <v>0</v>
      </c>
      <c r="H18" s="17">
        <v>0</v>
      </c>
      <c r="I18" s="24">
        <f t="shared" si="0"/>
        <v>0</v>
      </c>
      <c r="J18" s="56">
        <f t="shared" si="1"/>
        <v>0</v>
      </c>
    </row>
    <row r="19" spans="4:10" x14ac:dyDescent="0.25">
      <c r="D19" s="7" t="s">
        <v>21</v>
      </c>
      <c r="E19" s="1">
        <v>627</v>
      </c>
      <c r="F19" s="2">
        <v>0</v>
      </c>
      <c r="G19" s="2">
        <v>0</v>
      </c>
      <c r="H19" s="17">
        <v>0</v>
      </c>
      <c r="I19" s="24">
        <f t="shared" si="0"/>
        <v>0</v>
      </c>
      <c r="J19" s="56">
        <f t="shared" si="1"/>
        <v>0</v>
      </c>
    </row>
    <row r="20" spans="4:10" ht="48" x14ac:dyDescent="0.25">
      <c r="D20" s="7" t="s">
        <v>22</v>
      </c>
      <c r="E20" s="1">
        <v>10246</v>
      </c>
      <c r="F20" s="2">
        <v>0</v>
      </c>
      <c r="G20" s="2">
        <v>0</v>
      </c>
      <c r="H20" s="17">
        <v>0</v>
      </c>
      <c r="I20" s="24">
        <f t="shared" si="0"/>
        <v>0</v>
      </c>
      <c r="J20" s="56">
        <f t="shared" si="1"/>
        <v>0</v>
      </c>
    </row>
    <row r="21" spans="4:10" x14ac:dyDescent="0.25">
      <c r="D21" s="7" t="s">
        <v>23</v>
      </c>
      <c r="E21" s="1">
        <v>4305</v>
      </c>
      <c r="F21" s="2">
        <v>3</v>
      </c>
      <c r="G21" s="2">
        <v>60</v>
      </c>
      <c r="H21" s="17">
        <v>7.5</v>
      </c>
      <c r="I21" s="24">
        <f t="shared" si="0"/>
        <v>1937250</v>
      </c>
      <c r="J21" s="56">
        <f t="shared" si="1"/>
        <v>450</v>
      </c>
    </row>
    <row r="22" spans="4:10" x14ac:dyDescent="0.25">
      <c r="D22" s="7" t="s">
        <v>24</v>
      </c>
      <c r="E22" s="1">
        <v>57</v>
      </c>
      <c r="F22" s="2">
        <v>4</v>
      </c>
      <c r="G22" s="2">
        <v>80</v>
      </c>
      <c r="H22" s="17">
        <v>7.5</v>
      </c>
      <c r="I22" s="24">
        <f t="shared" si="0"/>
        <v>34200</v>
      </c>
      <c r="J22" s="56">
        <f t="shared" si="1"/>
        <v>600</v>
      </c>
    </row>
    <row r="23" spans="4:10" ht="36" x14ac:dyDescent="0.25">
      <c r="D23" s="7" t="s">
        <v>25</v>
      </c>
      <c r="E23" s="1">
        <v>4305</v>
      </c>
      <c r="F23" s="2">
        <v>2</v>
      </c>
      <c r="G23" s="2">
        <v>40</v>
      </c>
      <c r="H23" s="17">
        <v>7.5</v>
      </c>
      <c r="I23" s="24">
        <f t="shared" si="0"/>
        <v>1291500</v>
      </c>
      <c r="J23" s="56">
        <f t="shared" si="1"/>
        <v>300</v>
      </c>
    </row>
    <row r="24" spans="4:10" ht="36" x14ac:dyDescent="0.25">
      <c r="D24" s="7" t="s">
        <v>27</v>
      </c>
      <c r="E24" s="1">
        <v>149</v>
      </c>
      <c r="F24" s="2">
        <v>0</v>
      </c>
      <c r="G24" s="2">
        <v>0</v>
      </c>
      <c r="H24" s="17">
        <v>0</v>
      </c>
      <c r="I24" s="24">
        <f t="shared" si="0"/>
        <v>0</v>
      </c>
      <c r="J24" s="56">
        <f t="shared" si="1"/>
        <v>0</v>
      </c>
    </row>
    <row r="25" spans="4:10" ht="36.75" thickBot="1" x14ac:dyDescent="0.3">
      <c r="D25" s="9" t="s">
        <v>26</v>
      </c>
      <c r="E25" s="10">
        <v>31</v>
      </c>
      <c r="F25" s="11">
        <v>0</v>
      </c>
      <c r="G25" s="11">
        <v>0</v>
      </c>
      <c r="H25" s="23">
        <v>0</v>
      </c>
      <c r="I25" s="43">
        <f t="shared" si="0"/>
        <v>0</v>
      </c>
      <c r="J25" s="57">
        <f t="shared" si="1"/>
        <v>0</v>
      </c>
    </row>
    <row r="26" spans="4:10" x14ac:dyDescent="0.25">
      <c r="I26" s="42">
        <f>SUM(I5:I25)</f>
        <v>4973925</v>
      </c>
    </row>
  </sheetData>
  <mergeCells count="1">
    <mergeCell ref="D2:J2"/>
  </mergeCells>
  <conditionalFormatting sqref="M7">
    <cfRule type="cellIs" dxfId="0" priority="1" operator="greaterThan">
      <formula>3</formula>
    </cfRule>
  </conditionalFormatting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D1:AH28"/>
  <sheetViews>
    <sheetView zoomScaleNormal="100" workbookViewId="0">
      <selection activeCell="D14" sqref="D14"/>
    </sheetView>
  </sheetViews>
  <sheetFormatPr defaultRowHeight="15" x14ac:dyDescent="0.25"/>
  <cols>
    <col min="4" max="4" width="27.140625" customWidth="1"/>
    <col min="7" max="7" width="10" bestFit="1" customWidth="1"/>
    <col min="8" max="8" width="11.85546875" customWidth="1"/>
    <col min="9" max="9" width="10" bestFit="1" customWidth="1"/>
    <col min="10" max="10" width="12.7109375" customWidth="1"/>
    <col min="11" max="11" width="10.85546875" bestFit="1" customWidth="1"/>
  </cols>
  <sheetData>
    <row r="1" spans="4:34" x14ac:dyDescent="0.25">
      <c r="K1" s="27" t="s">
        <v>79</v>
      </c>
    </row>
    <row r="2" spans="4:34" x14ac:dyDescent="0.25">
      <c r="D2" s="74" t="s">
        <v>61</v>
      </c>
      <c r="E2" s="74"/>
      <c r="F2" s="74"/>
      <c r="G2" s="74"/>
      <c r="H2" s="74"/>
      <c r="I2" s="74"/>
      <c r="J2" s="74"/>
      <c r="K2" s="74"/>
    </row>
    <row r="3" spans="4:34" ht="15.75" thickBot="1" x14ac:dyDescent="0.3"/>
    <row r="4" spans="4:34" ht="48.75" thickBot="1" x14ac:dyDescent="0.3">
      <c r="D4" s="13" t="s">
        <v>0</v>
      </c>
      <c r="E4" s="14" t="s">
        <v>1</v>
      </c>
      <c r="F4" s="15" t="s">
        <v>2</v>
      </c>
      <c r="G4" s="15" t="s">
        <v>3</v>
      </c>
      <c r="H4" s="15" t="s">
        <v>4</v>
      </c>
      <c r="I4" s="15" t="s">
        <v>5</v>
      </c>
      <c r="J4" s="15" t="s">
        <v>6</v>
      </c>
      <c r="K4" s="16" t="s">
        <v>7</v>
      </c>
    </row>
    <row r="5" spans="4:34" x14ac:dyDescent="0.25">
      <c r="D5" s="4" t="s">
        <v>8</v>
      </c>
      <c r="E5" s="5">
        <v>44</v>
      </c>
      <c r="F5" s="6">
        <v>0</v>
      </c>
      <c r="G5" s="6">
        <f>E5*F5</f>
        <v>0</v>
      </c>
      <c r="H5" s="6">
        <v>0</v>
      </c>
      <c r="I5" s="6">
        <f>H5*E5</f>
        <v>0</v>
      </c>
      <c r="J5" s="21">
        <f>G5*I27</f>
        <v>0</v>
      </c>
      <c r="K5" s="55">
        <f>J5/E5</f>
        <v>0</v>
      </c>
      <c r="M5" s="70"/>
      <c r="N5" s="70"/>
      <c r="O5" s="70"/>
      <c r="P5" s="70"/>
      <c r="Q5" s="70"/>
      <c r="R5" s="70"/>
      <c r="S5" s="70"/>
      <c r="T5" s="70"/>
      <c r="U5" s="70"/>
      <c r="V5" s="70"/>
      <c r="W5" s="70"/>
      <c r="X5" s="70"/>
      <c r="Y5" s="70"/>
      <c r="Z5" s="70"/>
      <c r="AA5" s="70"/>
      <c r="AB5" s="70"/>
      <c r="AC5" s="70"/>
      <c r="AD5" s="70"/>
      <c r="AE5" s="70"/>
      <c r="AF5" s="70"/>
      <c r="AG5" s="70"/>
      <c r="AH5" s="70"/>
    </row>
    <row r="6" spans="4:34" x14ac:dyDescent="0.25">
      <c r="D6" s="7" t="s">
        <v>9</v>
      </c>
      <c r="E6" s="1">
        <v>148</v>
      </c>
      <c r="F6" s="2">
        <v>4</v>
      </c>
      <c r="G6" s="2">
        <f>E6*F6</f>
        <v>592</v>
      </c>
      <c r="H6" s="2">
        <v>290.67</v>
      </c>
      <c r="I6" s="2">
        <f>H6*E6</f>
        <v>43019.16</v>
      </c>
      <c r="J6" s="17">
        <f>G6*$I$27</f>
        <v>49549.674070157605</v>
      </c>
      <c r="K6" s="61">
        <f>J6/E6</f>
        <v>334.79509506863246</v>
      </c>
      <c r="M6" s="70"/>
    </row>
    <row r="7" spans="4:34" x14ac:dyDescent="0.25">
      <c r="D7" s="7" t="s">
        <v>10</v>
      </c>
      <c r="E7" s="1">
        <v>41</v>
      </c>
      <c r="F7" s="2">
        <v>3</v>
      </c>
      <c r="G7" s="2">
        <f t="shared" ref="G7:G25" si="0">E7*F7</f>
        <v>123</v>
      </c>
      <c r="H7" s="2">
        <f t="shared" ref="H7:H25" si="1">H6</f>
        <v>290.67</v>
      </c>
      <c r="I7" s="2">
        <f t="shared" ref="I7:I25" si="2">H7*E7</f>
        <v>11917.470000000001</v>
      </c>
      <c r="J7" s="17">
        <f t="shared" ref="J7:J23" si="3">G7*$I$27</f>
        <v>10294.949173360448</v>
      </c>
      <c r="K7" s="61">
        <f t="shared" ref="K7:K25" si="4">J7/E7</f>
        <v>251.09632130147435</v>
      </c>
      <c r="M7" s="70"/>
    </row>
    <row r="8" spans="4:34" ht="36" x14ac:dyDescent="0.25">
      <c r="D8" s="7" t="s">
        <v>11</v>
      </c>
      <c r="E8" s="1">
        <v>114</v>
      </c>
      <c r="F8" s="2">
        <v>5</v>
      </c>
      <c r="G8" s="2">
        <f t="shared" si="0"/>
        <v>570</v>
      </c>
      <c r="H8" s="2">
        <f t="shared" si="1"/>
        <v>290.67</v>
      </c>
      <c r="I8" s="2">
        <f t="shared" si="2"/>
        <v>33136.380000000005</v>
      </c>
      <c r="J8" s="17">
        <f t="shared" si="3"/>
        <v>47708.301047280125</v>
      </c>
      <c r="K8" s="61">
        <f t="shared" si="4"/>
        <v>418.49386883579058</v>
      </c>
      <c r="M8" s="70"/>
    </row>
    <row r="9" spans="4:34" ht="60" x14ac:dyDescent="0.25">
      <c r="D9" s="7" t="s">
        <v>12</v>
      </c>
      <c r="E9" s="1">
        <v>441</v>
      </c>
      <c r="F9" s="2">
        <v>4</v>
      </c>
      <c r="G9" s="2">
        <f t="shared" si="0"/>
        <v>1764</v>
      </c>
      <c r="H9" s="2">
        <f t="shared" si="1"/>
        <v>290.67</v>
      </c>
      <c r="I9" s="2">
        <f t="shared" si="2"/>
        <v>128185.47</v>
      </c>
      <c r="J9" s="17">
        <f t="shared" si="3"/>
        <v>147644.63692526691</v>
      </c>
      <c r="K9" s="61">
        <f t="shared" si="4"/>
        <v>334.79509506863246</v>
      </c>
      <c r="M9" s="70"/>
    </row>
    <row r="10" spans="4:34" ht="36" x14ac:dyDescent="0.25">
      <c r="D10" s="7" t="s">
        <v>13</v>
      </c>
      <c r="E10" s="1">
        <v>177</v>
      </c>
      <c r="F10" s="2">
        <v>4</v>
      </c>
      <c r="G10" s="2">
        <f t="shared" si="0"/>
        <v>708</v>
      </c>
      <c r="H10" s="2">
        <f t="shared" si="1"/>
        <v>290.67</v>
      </c>
      <c r="I10" s="2">
        <f t="shared" si="2"/>
        <v>51448.590000000004</v>
      </c>
      <c r="J10" s="17">
        <f t="shared" si="3"/>
        <v>59258.731827147945</v>
      </c>
      <c r="K10" s="61">
        <f t="shared" si="4"/>
        <v>334.79509506863246</v>
      </c>
      <c r="M10" s="70"/>
    </row>
    <row r="11" spans="4:34" ht="24" x14ac:dyDescent="0.25">
      <c r="D11" s="7" t="s">
        <v>14</v>
      </c>
      <c r="E11" s="1">
        <v>1740</v>
      </c>
      <c r="F11" s="2">
        <v>3</v>
      </c>
      <c r="G11" s="2">
        <f t="shared" si="0"/>
        <v>5220</v>
      </c>
      <c r="H11" s="2">
        <f t="shared" si="1"/>
        <v>290.67</v>
      </c>
      <c r="I11" s="2">
        <f t="shared" si="2"/>
        <v>505765.80000000005</v>
      </c>
      <c r="J11" s="17">
        <f t="shared" si="3"/>
        <v>436907.59906456538</v>
      </c>
      <c r="K11" s="61">
        <f t="shared" si="4"/>
        <v>251.09632130147435</v>
      </c>
      <c r="M11" s="70"/>
    </row>
    <row r="12" spans="4:34" ht="36" x14ac:dyDescent="0.25">
      <c r="D12" s="8" t="s">
        <v>15</v>
      </c>
      <c r="E12" s="3">
        <v>0</v>
      </c>
      <c r="F12" s="2">
        <v>0</v>
      </c>
      <c r="G12" s="2">
        <f t="shared" si="0"/>
        <v>0</v>
      </c>
      <c r="H12" s="2">
        <v>0</v>
      </c>
      <c r="I12" s="2">
        <f t="shared" si="2"/>
        <v>0</v>
      </c>
      <c r="J12" s="17">
        <f t="shared" si="3"/>
        <v>0</v>
      </c>
      <c r="K12" s="61">
        <v>0</v>
      </c>
      <c r="M12" s="70"/>
    </row>
    <row r="13" spans="4:34" ht="60" x14ac:dyDescent="0.25">
      <c r="D13" s="7" t="s">
        <v>16</v>
      </c>
      <c r="E13" s="1">
        <v>29584</v>
      </c>
      <c r="F13" s="2">
        <v>0</v>
      </c>
      <c r="G13" s="2">
        <f t="shared" si="0"/>
        <v>0</v>
      </c>
      <c r="H13" s="2">
        <v>0</v>
      </c>
      <c r="I13" s="2">
        <f t="shared" si="2"/>
        <v>0</v>
      </c>
      <c r="J13" s="17">
        <f t="shared" si="3"/>
        <v>0</v>
      </c>
      <c r="K13" s="61">
        <f t="shared" si="4"/>
        <v>0</v>
      </c>
      <c r="M13" s="70"/>
    </row>
    <row r="14" spans="4:34" ht="24" x14ac:dyDescent="0.25">
      <c r="D14" s="7" t="s">
        <v>85</v>
      </c>
      <c r="E14" s="1">
        <v>1897</v>
      </c>
      <c r="F14" s="2">
        <v>0</v>
      </c>
      <c r="G14" s="2">
        <f t="shared" si="0"/>
        <v>0</v>
      </c>
      <c r="H14" s="2">
        <f t="shared" si="1"/>
        <v>0</v>
      </c>
      <c r="I14" s="2">
        <f t="shared" si="2"/>
        <v>0</v>
      </c>
      <c r="J14" s="17">
        <f t="shared" si="3"/>
        <v>0</v>
      </c>
      <c r="K14" s="61">
        <f t="shared" si="4"/>
        <v>0</v>
      </c>
      <c r="M14" s="70"/>
    </row>
    <row r="15" spans="4:34" ht="36" x14ac:dyDescent="0.25">
      <c r="D15" s="7" t="s">
        <v>17</v>
      </c>
      <c r="E15" s="1">
        <v>1130</v>
      </c>
      <c r="F15" s="2">
        <v>5</v>
      </c>
      <c r="G15" s="2">
        <f t="shared" si="0"/>
        <v>5650</v>
      </c>
      <c r="H15" s="17">
        <v>34</v>
      </c>
      <c r="I15" s="2">
        <f t="shared" si="2"/>
        <v>38420</v>
      </c>
      <c r="J15" s="17">
        <f>G15*$I$28</f>
        <v>38596.671723764834</v>
      </c>
      <c r="K15" s="61">
        <f t="shared" si="4"/>
        <v>34.15634665819897</v>
      </c>
      <c r="M15" s="70"/>
    </row>
    <row r="16" spans="4:34" ht="24" x14ac:dyDescent="0.25">
      <c r="D16" s="7" t="s">
        <v>18</v>
      </c>
      <c r="E16" s="1">
        <v>1234</v>
      </c>
      <c r="F16" s="2">
        <v>5</v>
      </c>
      <c r="G16" s="2">
        <f t="shared" si="0"/>
        <v>6170</v>
      </c>
      <c r="H16" s="17">
        <f t="shared" si="1"/>
        <v>34</v>
      </c>
      <c r="I16" s="2">
        <f t="shared" si="2"/>
        <v>41956</v>
      </c>
      <c r="J16" s="17">
        <f t="shared" ref="J16:J20" si="5">G16*$I$28</f>
        <v>42148.931776217527</v>
      </c>
      <c r="K16" s="61">
        <f t="shared" si="4"/>
        <v>34.15634665819897</v>
      </c>
      <c r="M16" s="70"/>
    </row>
    <row r="17" spans="4:13" ht="24" x14ac:dyDescent="0.25">
      <c r="D17" s="7" t="s">
        <v>19</v>
      </c>
      <c r="E17" s="1">
        <v>330</v>
      </c>
      <c r="F17" s="2">
        <v>5</v>
      </c>
      <c r="G17" s="2">
        <f t="shared" si="0"/>
        <v>1650</v>
      </c>
      <c r="H17" s="17">
        <f t="shared" si="1"/>
        <v>34</v>
      </c>
      <c r="I17" s="2">
        <f t="shared" si="2"/>
        <v>11220</v>
      </c>
      <c r="J17" s="17">
        <f t="shared" si="5"/>
        <v>11271.594397205659</v>
      </c>
      <c r="K17" s="61">
        <f t="shared" si="4"/>
        <v>34.15634665819897</v>
      </c>
      <c r="M17" s="70"/>
    </row>
    <row r="18" spans="4:13" ht="24" x14ac:dyDescent="0.25">
      <c r="D18" s="7" t="s">
        <v>20</v>
      </c>
      <c r="E18" s="1">
        <v>3337</v>
      </c>
      <c r="F18" s="2">
        <v>5</v>
      </c>
      <c r="G18" s="2">
        <f t="shared" si="0"/>
        <v>16685</v>
      </c>
      <c r="H18" s="17">
        <f t="shared" si="1"/>
        <v>34</v>
      </c>
      <c r="I18" s="2">
        <f t="shared" si="2"/>
        <v>113458</v>
      </c>
      <c r="J18" s="17">
        <f t="shared" si="5"/>
        <v>113979.72879840995</v>
      </c>
      <c r="K18" s="61">
        <f t="shared" si="4"/>
        <v>34.15634665819897</v>
      </c>
      <c r="M18" s="70"/>
    </row>
    <row r="19" spans="4:13" x14ac:dyDescent="0.25">
      <c r="D19" s="7" t="s">
        <v>21</v>
      </c>
      <c r="E19" s="1">
        <v>627</v>
      </c>
      <c r="F19" s="2">
        <v>5</v>
      </c>
      <c r="G19" s="2">
        <f t="shared" si="0"/>
        <v>3135</v>
      </c>
      <c r="H19" s="17">
        <f t="shared" si="1"/>
        <v>34</v>
      </c>
      <c r="I19" s="2">
        <f t="shared" si="2"/>
        <v>21318</v>
      </c>
      <c r="J19" s="17">
        <f t="shared" si="5"/>
        <v>21416.029354690752</v>
      </c>
      <c r="K19" s="61">
        <f t="shared" si="4"/>
        <v>34.15634665819897</v>
      </c>
      <c r="M19" s="70"/>
    </row>
    <row r="20" spans="4:13" ht="48" x14ac:dyDescent="0.25">
      <c r="D20" s="7" t="s">
        <v>22</v>
      </c>
      <c r="E20" s="1">
        <v>10246</v>
      </c>
      <c r="F20" s="2">
        <v>5</v>
      </c>
      <c r="G20" s="2">
        <f t="shared" si="0"/>
        <v>51230</v>
      </c>
      <c r="H20" s="17">
        <f t="shared" si="1"/>
        <v>34</v>
      </c>
      <c r="I20" s="2">
        <f t="shared" si="2"/>
        <v>348364</v>
      </c>
      <c r="J20" s="17">
        <f t="shared" si="5"/>
        <v>349965.92785990663</v>
      </c>
      <c r="K20" s="61">
        <f t="shared" si="4"/>
        <v>34.15634665819897</v>
      </c>
      <c r="M20" s="70"/>
    </row>
    <row r="21" spans="4:13" x14ac:dyDescent="0.25">
      <c r="D21" s="7" t="s">
        <v>23</v>
      </c>
      <c r="E21" s="1">
        <v>4305</v>
      </c>
      <c r="F21" s="2">
        <v>4</v>
      </c>
      <c r="G21" s="2">
        <f t="shared" si="0"/>
        <v>17220</v>
      </c>
      <c r="H21" s="40">
        <f>H11</f>
        <v>290.67</v>
      </c>
      <c r="I21" s="2">
        <f t="shared" si="2"/>
        <v>1251334.3500000001</v>
      </c>
      <c r="J21" s="17">
        <f t="shared" si="3"/>
        <v>1441292.8842704627</v>
      </c>
      <c r="K21" s="61">
        <f t="shared" si="4"/>
        <v>334.79509506863246</v>
      </c>
      <c r="M21" s="70"/>
    </row>
    <row r="22" spans="4:13" x14ac:dyDescent="0.25">
      <c r="D22" s="7" t="s">
        <v>24</v>
      </c>
      <c r="E22" s="1">
        <v>57</v>
      </c>
      <c r="F22" s="2">
        <v>4</v>
      </c>
      <c r="G22" s="2">
        <f t="shared" si="0"/>
        <v>228</v>
      </c>
      <c r="H22" s="40">
        <f t="shared" si="1"/>
        <v>290.67</v>
      </c>
      <c r="I22" s="2">
        <f t="shared" si="2"/>
        <v>16568.190000000002</v>
      </c>
      <c r="J22" s="17">
        <f t="shared" si="3"/>
        <v>19083.320418912052</v>
      </c>
      <c r="K22" s="61">
        <f t="shared" si="4"/>
        <v>334.79509506863246</v>
      </c>
      <c r="M22" s="70"/>
    </row>
    <row r="23" spans="4:13" ht="36" x14ac:dyDescent="0.25">
      <c r="D23" s="7" t="s">
        <v>25</v>
      </c>
      <c r="E23" s="1">
        <v>4305</v>
      </c>
      <c r="F23" s="2">
        <v>3</v>
      </c>
      <c r="G23" s="2">
        <f t="shared" si="0"/>
        <v>12915</v>
      </c>
      <c r="H23" s="40">
        <f t="shared" si="1"/>
        <v>290.67</v>
      </c>
      <c r="I23" s="2">
        <f t="shared" si="2"/>
        <v>1251334.3500000001</v>
      </c>
      <c r="J23" s="17">
        <f t="shared" si="3"/>
        <v>1080969.6632028471</v>
      </c>
      <c r="K23" s="61">
        <f t="shared" si="4"/>
        <v>251.09632130147435</v>
      </c>
      <c r="M23" s="70"/>
    </row>
    <row r="24" spans="4:13" ht="36" x14ac:dyDescent="0.25">
      <c r="D24" s="7" t="s">
        <v>27</v>
      </c>
      <c r="E24" s="1">
        <v>149</v>
      </c>
      <c r="F24" s="2">
        <v>3</v>
      </c>
      <c r="G24" s="2">
        <f t="shared" si="0"/>
        <v>447</v>
      </c>
      <c r="H24" s="17">
        <f>H20</f>
        <v>34</v>
      </c>
      <c r="I24" s="2">
        <f t="shared" si="2"/>
        <v>5066</v>
      </c>
      <c r="J24" s="17">
        <f>G24*$I$28</f>
        <v>3053.5773912429877</v>
      </c>
      <c r="K24" s="61">
        <f t="shared" si="4"/>
        <v>20.493807994919379</v>
      </c>
      <c r="M24" s="70"/>
    </row>
    <row r="25" spans="4:13" ht="36.75" thickBot="1" x14ac:dyDescent="0.3">
      <c r="D25" s="9" t="s">
        <v>26</v>
      </c>
      <c r="E25" s="10">
        <v>31</v>
      </c>
      <c r="F25" s="11">
        <v>2</v>
      </c>
      <c r="G25" s="11">
        <f t="shared" si="0"/>
        <v>62</v>
      </c>
      <c r="H25" s="23">
        <f t="shared" si="1"/>
        <v>34</v>
      </c>
      <c r="I25" s="11">
        <f t="shared" si="2"/>
        <v>1054</v>
      </c>
      <c r="J25" s="23">
        <f>G25*$I$28</f>
        <v>423.53869856166722</v>
      </c>
      <c r="K25" s="62">
        <f t="shared" si="4"/>
        <v>13.662538663279587</v>
      </c>
      <c r="M25" s="70"/>
    </row>
    <row r="26" spans="4:13" x14ac:dyDescent="0.25">
      <c r="E26" s="12">
        <f>SUM(E5:E25)</f>
        <v>59937</v>
      </c>
      <c r="F26" s="12"/>
      <c r="G26" s="12">
        <f t="shared" ref="G26" si="6">SUM(G5:G25)</f>
        <v>124369</v>
      </c>
      <c r="H26" s="12"/>
      <c r="I26" s="12">
        <f t="shared" ref="I26:J26" si="7">SUM(I5:I25)</f>
        <v>3873565.7600000002</v>
      </c>
      <c r="J26" s="26">
        <f t="shared" si="7"/>
        <v>3873565.7600000002</v>
      </c>
      <c r="K26" s="12"/>
    </row>
    <row r="27" spans="4:13" x14ac:dyDescent="0.25">
      <c r="F27">
        <f>F6+F7+F8+F9+F10+F11+F21+F22+F23</f>
        <v>34</v>
      </c>
      <c r="G27" s="29">
        <f>(34-31)/34+1</f>
        <v>1.088235294117647</v>
      </c>
      <c r="H27" s="18" t="s">
        <v>28</v>
      </c>
      <c r="I27" s="19">
        <f>(SUM(I6:I11)+I21+I22+I23)/(SUM(G6:G11)+G21+G22+G23)</f>
        <v>83.698773767158116</v>
      </c>
      <c r="J27" t="s">
        <v>64</v>
      </c>
    </row>
    <row r="28" spans="4:13" x14ac:dyDescent="0.25">
      <c r="F28">
        <f>F15+F16+F17+F18+F19+F20+F24+F25</f>
        <v>35</v>
      </c>
      <c r="G28" s="29">
        <f>(35-22)/22+1</f>
        <v>1.5909090909090908</v>
      </c>
      <c r="H28" s="18" t="s">
        <v>28</v>
      </c>
      <c r="I28" s="19">
        <f>(SUM(I15:I20)+I24+I25)/(SUM(G15:G20)+G24+G25)</f>
        <v>6.8312693316397937</v>
      </c>
      <c r="J28" t="s">
        <v>65</v>
      </c>
    </row>
  </sheetData>
  <mergeCells count="1">
    <mergeCell ref="D2:K2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D1:L26"/>
  <sheetViews>
    <sheetView workbookViewId="0">
      <selection activeCell="D14" sqref="D14"/>
    </sheetView>
  </sheetViews>
  <sheetFormatPr defaultRowHeight="15" x14ac:dyDescent="0.25"/>
  <cols>
    <col min="4" max="4" width="27.140625" customWidth="1"/>
    <col min="8" max="8" width="11.85546875" customWidth="1"/>
    <col min="9" max="9" width="10" bestFit="1" customWidth="1"/>
    <col min="10" max="10" width="12.7109375" customWidth="1"/>
    <col min="12" max="12" width="9.42578125" bestFit="1" customWidth="1"/>
  </cols>
  <sheetData>
    <row r="1" spans="4:10" x14ac:dyDescent="0.25">
      <c r="J1" s="27" t="s">
        <v>80</v>
      </c>
    </row>
    <row r="2" spans="4:10" x14ac:dyDescent="0.25">
      <c r="D2" s="74" t="s">
        <v>62</v>
      </c>
      <c r="E2" s="74"/>
      <c r="F2" s="74"/>
      <c r="G2" s="74"/>
      <c r="H2" s="74"/>
      <c r="I2" s="74"/>
      <c r="J2" s="74"/>
    </row>
    <row r="3" spans="4:10" ht="15.75" thickBot="1" x14ac:dyDescent="0.3"/>
    <row r="4" spans="4:10" ht="84.75" thickBot="1" x14ac:dyDescent="0.3">
      <c r="D4" s="13" t="s">
        <v>0</v>
      </c>
      <c r="E4" s="14" t="s">
        <v>1</v>
      </c>
      <c r="F4" s="15" t="s">
        <v>2</v>
      </c>
      <c r="G4" s="15" t="s">
        <v>36</v>
      </c>
      <c r="H4" s="15" t="s">
        <v>37</v>
      </c>
      <c r="I4" s="15" t="s">
        <v>44</v>
      </c>
      <c r="J4" s="15" t="s">
        <v>38</v>
      </c>
    </row>
    <row r="5" spans="4:10" x14ac:dyDescent="0.25">
      <c r="D5" s="4" t="s">
        <v>8</v>
      </c>
      <c r="E5" s="5">
        <v>44</v>
      </c>
      <c r="F5" s="6">
        <v>4</v>
      </c>
      <c r="G5" s="6">
        <v>6</v>
      </c>
      <c r="H5" s="6">
        <v>700</v>
      </c>
      <c r="I5" s="63">
        <f>G5*H5</f>
        <v>4200</v>
      </c>
      <c r="J5" s="31">
        <f>I5*E5</f>
        <v>184800</v>
      </c>
    </row>
    <row r="6" spans="4:10" x14ac:dyDescent="0.25">
      <c r="D6" s="7" t="s">
        <v>9</v>
      </c>
      <c r="E6" s="1">
        <v>148</v>
      </c>
      <c r="F6" s="2">
        <v>2</v>
      </c>
      <c r="G6" s="2">
        <v>2</v>
      </c>
      <c r="H6" s="2">
        <v>700</v>
      </c>
      <c r="I6" s="64">
        <f>G6*H6</f>
        <v>1400</v>
      </c>
      <c r="J6" s="51">
        <f>I6*E6</f>
        <v>207200</v>
      </c>
    </row>
    <row r="7" spans="4:10" x14ac:dyDescent="0.25">
      <c r="D7" s="7" t="s">
        <v>10</v>
      </c>
      <c r="E7" s="1">
        <v>41</v>
      </c>
      <c r="F7" s="2">
        <v>4</v>
      </c>
      <c r="G7" s="2">
        <v>6</v>
      </c>
      <c r="H7" s="2">
        <v>700</v>
      </c>
      <c r="I7" s="64">
        <f t="shared" ref="I7:I25" si="0">G7*H7</f>
        <v>4200</v>
      </c>
      <c r="J7" s="51">
        <f t="shared" ref="J7:J25" si="1">I7*E7</f>
        <v>172200</v>
      </c>
    </row>
    <row r="8" spans="4:10" ht="36" x14ac:dyDescent="0.25">
      <c r="D8" s="7" t="s">
        <v>11</v>
      </c>
      <c r="E8" s="1">
        <v>114</v>
      </c>
      <c r="F8" s="2">
        <v>2</v>
      </c>
      <c r="G8" s="2">
        <v>2</v>
      </c>
      <c r="H8" s="2">
        <v>700</v>
      </c>
      <c r="I8" s="64">
        <f t="shared" si="0"/>
        <v>1400</v>
      </c>
      <c r="J8" s="51">
        <f t="shared" si="1"/>
        <v>159600</v>
      </c>
    </row>
    <row r="9" spans="4:10" ht="60" x14ac:dyDescent="0.25">
      <c r="D9" s="7" t="s">
        <v>12</v>
      </c>
      <c r="E9" s="1">
        <v>441</v>
      </c>
      <c r="F9" s="2">
        <v>2</v>
      </c>
      <c r="G9" s="2">
        <v>2</v>
      </c>
      <c r="H9" s="2">
        <v>1000</v>
      </c>
      <c r="I9" s="64">
        <f t="shared" si="0"/>
        <v>2000</v>
      </c>
      <c r="J9" s="51">
        <f t="shared" si="1"/>
        <v>882000</v>
      </c>
    </row>
    <row r="10" spans="4:10" ht="36" x14ac:dyDescent="0.25">
      <c r="D10" s="7" t="s">
        <v>13</v>
      </c>
      <c r="E10" s="1">
        <v>177</v>
      </c>
      <c r="F10" s="2">
        <v>2</v>
      </c>
      <c r="G10" s="2">
        <v>2</v>
      </c>
      <c r="H10" s="2">
        <f t="shared" ref="H10:H25" si="2">H9</f>
        <v>1000</v>
      </c>
      <c r="I10" s="64">
        <f t="shared" si="0"/>
        <v>2000</v>
      </c>
      <c r="J10" s="51">
        <f t="shared" si="1"/>
        <v>354000</v>
      </c>
    </row>
    <row r="11" spans="4:10" ht="24" x14ac:dyDescent="0.25">
      <c r="D11" s="7" t="s">
        <v>14</v>
      </c>
      <c r="E11" s="1">
        <v>1740</v>
      </c>
      <c r="F11" s="2">
        <v>5</v>
      </c>
      <c r="G11" s="2">
        <v>8</v>
      </c>
      <c r="H11" s="2">
        <f t="shared" si="2"/>
        <v>1000</v>
      </c>
      <c r="I11" s="64">
        <f t="shared" si="0"/>
        <v>8000</v>
      </c>
      <c r="J11" s="51">
        <f t="shared" si="1"/>
        <v>13920000</v>
      </c>
    </row>
    <row r="12" spans="4:10" ht="36" x14ac:dyDescent="0.25">
      <c r="D12" s="8" t="s">
        <v>15</v>
      </c>
      <c r="E12" s="3">
        <v>0</v>
      </c>
      <c r="F12" s="2">
        <v>2</v>
      </c>
      <c r="G12" s="2">
        <v>2</v>
      </c>
      <c r="H12" s="2">
        <f>H11</f>
        <v>1000</v>
      </c>
      <c r="I12" s="64">
        <f t="shared" si="0"/>
        <v>2000</v>
      </c>
      <c r="J12" s="51">
        <f t="shared" si="1"/>
        <v>0</v>
      </c>
    </row>
    <row r="13" spans="4:10" ht="60" x14ac:dyDescent="0.25">
      <c r="D13" s="7" t="s">
        <v>16</v>
      </c>
      <c r="E13" s="1">
        <v>29584</v>
      </c>
      <c r="F13" s="2">
        <v>3</v>
      </c>
      <c r="G13" s="2">
        <v>4</v>
      </c>
      <c r="H13" s="2">
        <v>1350</v>
      </c>
      <c r="I13" s="64">
        <f t="shared" si="0"/>
        <v>5400</v>
      </c>
      <c r="J13" s="51">
        <f t="shared" si="1"/>
        <v>159753600</v>
      </c>
    </row>
    <row r="14" spans="4:10" ht="24" x14ac:dyDescent="0.25">
      <c r="D14" s="7" t="s">
        <v>85</v>
      </c>
      <c r="E14" s="1">
        <v>1897</v>
      </c>
      <c r="F14" s="2">
        <v>3</v>
      </c>
      <c r="G14" s="2">
        <v>4</v>
      </c>
      <c r="H14" s="2">
        <f t="shared" si="2"/>
        <v>1350</v>
      </c>
      <c r="I14" s="64">
        <f t="shared" si="0"/>
        <v>5400</v>
      </c>
      <c r="J14" s="51">
        <f t="shared" si="1"/>
        <v>10243800</v>
      </c>
    </row>
    <row r="15" spans="4:10" ht="36" x14ac:dyDescent="0.25">
      <c r="D15" s="7" t="s">
        <v>17</v>
      </c>
      <c r="E15" s="1">
        <v>1130</v>
      </c>
      <c r="F15" s="2">
        <v>2</v>
      </c>
      <c r="G15" s="2">
        <v>2</v>
      </c>
      <c r="H15" s="2">
        <v>500</v>
      </c>
      <c r="I15" s="64">
        <f t="shared" si="0"/>
        <v>1000</v>
      </c>
      <c r="J15" s="51">
        <f t="shared" si="1"/>
        <v>1130000</v>
      </c>
    </row>
    <row r="16" spans="4:10" ht="24" x14ac:dyDescent="0.25">
      <c r="D16" s="7" t="s">
        <v>18</v>
      </c>
      <c r="E16" s="1">
        <v>1234</v>
      </c>
      <c r="F16" s="2">
        <v>2</v>
      </c>
      <c r="G16" s="2">
        <v>2</v>
      </c>
      <c r="H16" s="2">
        <f t="shared" si="2"/>
        <v>500</v>
      </c>
      <c r="I16" s="64">
        <f t="shared" si="0"/>
        <v>1000</v>
      </c>
      <c r="J16" s="51">
        <f t="shared" si="1"/>
        <v>1234000</v>
      </c>
    </row>
    <row r="17" spans="4:12" ht="24" x14ac:dyDescent="0.25">
      <c r="D17" s="7" t="s">
        <v>19</v>
      </c>
      <c r="E17" s="1">
        <v>330</v>
      </c>
      <c r="F17" s="2">
        <v>4</v>
      </c>
      <c r="G17" s="2">
        <v>6</v>
      </c>
      <c r="H17" s="2">
        <f t="shared" si="2"/>
        <v>500</v>
      </c>
      <c r="I17" s="64">
        <f t="shared" si="0"/>
        <v>3000</v>
      </c>
      <c r="J17" s="51">
        <f t="shared" si="1"/>
        <v>990000</v>
      </c>
    </row>
    <row r="18" spans="4:12" ht="24" x14ac:dyDescent="0.25">
      <c r="D18" s="7" t="s">
        <v>20</v>
      </c>
      <c r="E18" s="1">
        <v>3337</v>
      </c>
      <c r="F18" s="2">
        <v>2</v>
      </c>
      <c r="G18" s="2">
        <v>2</v>
      </c>
      <c r="H18" s="2">
        <f t="shared" si="2"/>
        <v>500</v>
      </c>
      <c r="I18" s="64">
        <f t="shared" si="0"/>
        <v>1000</v>
      </c>
      <c r="J18" s="51">
        <f t="shared" si="1"/>
        <v>3337000</v>
      </c>
    </row>
    <row r="19" spans="4:12" x14ac:dyDescent="0.25">
      <c r="D19" s="7" t="s">
        <v>21</v>
      </c>
      <c r="E19" s="1">
        <v>627</v>
      </c>
      <c r="F19" s="2">
        <v>2</v>
      </c>
      <c r="G19" s="2">
        <v>2</v>
      </c>
      <c r="H19" s="2">
        <f t="shared" si="2"/>
        <v>500</v>
      </c>
      <c r="I19" s="64">
        <f t="shared" si="0"/>
        <v>1000</v>
      </c>
      <c r="J19" s="51">
        <f t="shared" si="1"/>
        <v>627000</v>
      </c>
    </row>
    <row r="20" spans="4:12" ht="48" x14ac:dyDescent="0.25">
      <c r="D20" s="7" t="s">
        <v>22</v>
      </c>
      <c r="E20" s="1">
        <v>10246</v>
      </c>
      <c r="F20" s="2">
        <v>2</v>
      </c>
      <c r="G20" s="2">
        <v>2</v>
      </c>
      <c r="H20" s="2">
        <f t="shared" si="2"/>
        <v>500</v>
      </c>
      <c r="I20" s="64">
        <f t="shared" si="0"/>
        <v>1000</v>
      </c>
      <c r="J20" s="51">
        <f t="shared" si="1"/>
        <v>10246000</v>
      </c>
    </row>
    <row r="21" spans="4:12" x14ac:dyDescent="0.25">
      <c r="D21" s="7" t="s">
        <v>23</v>
      </c>
      <c r="E21" s="1">
        <v>4305</v>
      </c>
      <c r="F21" s="2">
        <v>5</v>
      </c>
      <c r="G21" s="2">
        <v>8</v>
      </c>
      <c r="H21" s="2">
        <v>1000</v>
      </c>
      <c r="I21" s="64">
        <f t="shared" si="0"/>
        <v>8000</v>
      </c>
      <c r="J21" s="51">
        <f t="shared" si="1"/>
        <v>34440000</v>
      </c>
    </row>
    <row r="22" spans="4:12" x14ac:dyDescent="0.25">
      <c r="D22" s="7" t="s">
        <v>24</v>
      </c>
      <c r="E22" s="1">
        <v>57</v>
      </c>
      <c r="F22" s="2">
        <v>5</v>
      </c>
      <c r="G22" s="2">
        <v>8</v>
      </c>
      <c r="H22" s="2">
        <f t="shared" si="2"/>
        <v>1000</v>
      </c>
      <c r="I22" s="64">
        <f t="shared" si="0"/>
        <v>8000</v>
      </c>
      <c r="J22" s="51">
        <f t="shared" si="1"/>
        <v>456000</v>
      </c>
    </row>
    <row r="23" spans="4:12" ht="36" x14ac:dyDescent="0.25">
      <c r="D23" s="7" t="s">
        <v>25</v>
      </c>
      <c r="E23" s="1">
        <v>4305</v>
      </c>
      <c r="F23" s="2">
        <v>5</v>
      </c>
      <c r="G23" s="2">
        <v>8</v>
      </c>
      <c r="H23" s="2">
        <f t="shared" si="2"/>
        <v>1000</v>
      </c>
      <c r="I23" s="64">
        <f t="shared" si="0"/>
        <v>8000</v>
      </c>
      <c r="J23" s="51">
        <f t="shared" si="1"/>
        <v>34440000</v>
      </c>
    </row>
    <row r="24" spans="4:12" ht="36" x14ac:dyDescent="0.25">
      <c r="D24" s="7" t="s">
        <v>27</v>
      </c>
      <c r="E24" s="1">
        <v>149</v>
      </c>
      <c r="F24" s="2">
        <v>4</v>
      </c>
      <c r="G24" s="2">
        <v>6</v>
      </c>
      <c r="H24" s="2">
        <f t="shared" si="2"/>
        <v>1000</v>
      </c>
      <c r="I24" s="64">
        <f t="shared" si="0"/>
        <v>6000</v>
      </c>
      <c r="J24" s="51">
        <f t="shared" si="1"/>
        <v>894000</v>
      </c>
    </row>
    <row r="25" spans="4:12" ht="36.75" thickBot="1" x14ac:dyDescent="0.3">
      <c r="D25" s="9" t="s">
        <v>26</v>
      </c>
      <c r="E25" s="10">
        <v>31</v>
      </c>
      <c r="F25" s="11">
        <v>4</v>
      </c>
      <c r="G25" s="11">
        <v>6</v>
      </c>
      <c r="H25" s="11">
        <f t="shared" si="2"/>
        <v>1000</v>
      </c>
      <c r="I25" s="65">
        <f t="shared" si="0"/>
        <v>6000</v>
      </c>
      <c r="J25" s="52">
        <f t="shared" si="1"/>
        <v>186000</v>
      </c>
    </row>
    <row r="26" spans="4:12" x14ac:dyDescent="0.25">
      <c r="E26" s="12">
        <f>SUM(E5:E25)</f>
        <v>59937</v>
      </c>
      <c r="J26" s="50">
        <f>SUM(J5:J25)</f>
        <v>273857200</v>
      </c>
      <c r="L26" s="25"/>
    </row>
  </sheetData>
  <mergeCells count="1">
    <mergeCell ref="D2:J2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D1:L26"/>
  <sheetViews>
    <sheetView workbookViewId="0">
      <selection activeCell="D14" sqref="D14"/>
    </sheetView>
  </sheetViews>
  <sheetFormatPr defaultRowHeight="15" x14ac:dyDescent="0.25"/>
  <cols>
    <col min="4" max="4" width="27.140625" customWidth="1"/>
    <col min="8" max="8" width="11.85546875" customWidth="1"/>
    <col min="9" max="9" width="10" bestFit="1" customWidth="1"/>
    <col min="10" max="10" width="12.7109375" customWidth="1"/>
    <col min="12" max="12" width="9.42578125" bestFit="1" customWidth="1"/>
  </cols>
  <sheetData>
    <row r="1" spans="4:10" x14ac:dyDescent="0.25">
      <c r="J1" s="27" t="s">
        <v>81</v>
      </c>
    </row>
    <row r="2" spans="4:10" x14ac:dyDescent="0.25">
      <c r="D2" s="75" t="s">
        <v>63</v>
      </c>
      <c r="E2" s="75"/>
      <c r="F2" s="75"/>
      <c r="G2" s="75"/>
      <c r="H2" s="75"/>
      <c r="I2" s="75"/>
      <c r="J2" s="75"/>
    </row>
    <row r="3" spans="4:10" ht="15.75" thickBot="1" x14ac:dyDescent="0.3"/>
    <row r="4" spans="4:10" ht="72.75" thickBot="1" x14ac:dyDescent="0.3">
      <c r="D4" s="13" t="s">
        <v>0</v>
      </c>
      <c r="E4" s="14" t="s">
        <v>1</v>
      </c>
      <c r="F4" s="15" t="s">
        <v>2</v>
      </c>
      <c r="G4" s="15" t="s">
        <v>40</v>
      </c>
      <c r="H4" s="15" t="s">
        <v>39</v>
      </c>
      <c r="I4" s="15" t="s">
        <v>45</v>
      </c>
      <c r="J4" s="15" t="s">
        <v>41</v>
      </c>
    </row>
    <row r="5" spans="4:10" x14ac:dyDescent="0.25">
      <c r="D5" s="4" t="s">
        <v>8</v>
      </c>
      <c r="E5" s="5">
        <v>44</v>
      </c>
      <c r="F5" s="39">
        <v>4</v>
      </c>
      <c r="G5" s="6">
        <v>0.8</v>
      </c>
      <c r="H5" s="6">
        <v>2000</v>
      </c>
      <c r="I5" s="71">
        <f>H5*G5</f>
        <v>1600</v>
      </c>
      <c r="J5" s="22">
        <f t="shared" ref="J5:J25" si="0">I5*E5</f>
        <v>70400</v>
      </c>
    </row>
    <row r="6" spans="4:10" x14ac:dyDescent="0.25">
      <c r="D6" s="7" t="s">
        <v>9</v>
      </c>
      <c r="E6" s="1">
        <v>148</v>
      </c>
      <c r="F6" s="40">
        <v>1</v>
      </c>
      <c r="G6" s="2">
        <v>0.2</v>
      </c>
      <c r="H6" s="2">
        <v>2000</v>
      </c>
      <c r="I6" s="72">
        <f>H6*G6</f>
        <v>400</v>
      </c>
      <c r="J6" s="20">
        <f t="shared" si="0"/>
        <v>59200</v>
      </c>
    </row>
    <row r="7" spans="4:10" x14ac:dyDescent="0.25">
      <c r="D7" s="7" t="s">
        <v>10</v>
      </c>
      <c r="E7" s="1">
        <v>41</v>
      </c>
      <c r="F7" s="40">
        <v>2</v>
      </c>
      <c r="G7" s="2">
        <v>0.4</v>
      </c>
      <c r="H7" s="2">
        <v>2000</v>
      </c>
      <c r="I7" s="72">
        <f t="shared" ref="I7:I25" si="1">H7*G7</f>
        <v>800</v>
      </c>
      <c r="J7" s="20">
        <f t="shared" si="0"/>
        <v>32800</v>
      </c>
    </row>
    <row r="8" spans="4:10" ht="36" x14ac:dyDescent="0.25">
      <c r="D8" s="7" t="s">
        <v>11</v>
      </c>
      <c r="E8" s="1">
        <v>114</v>
      </c>
      <c r="F8" s="40">
        <v>2</v>
      </c>
      <c r="G8" s="2">
        <v>0.4</v>
      </c>
      <c r="H8" s="2">
        <v>2000</v>
      </c>
      <c r="I8" s="72">
        <f t="shared" si="1"/>
        <v>800</v>
      </c>
      <c r="J8" s="20">
        <f t="shared" si="0"/>
        <v>91200</v>
      </c>
    </row>
    <row r="9" spans="4:10" ht="60" x14ac:dyDescent="0.25">
      <c r="D9" s="7" t="s">
        <v>12</v>
      </c>
      <c r="E9" s="1">
        <v>441</v>
      </c>
      <c r="F9" s="40">
        <v>5</v>
      </c>
      <c r="G9" s="2">
        <v>1</v>
      </c>
      <c r="H9" s="2">
        <v>2500</v>
      </c>
      <c r="I9" s="72">
        <f t="shared" si="1"/>
        <v>2500</v>
      </c>
      <c r="J9" s="20">
        <f t="shared" si="0"/>
        <v>1102500</v>
      </c>
    </row>
    <row r="10" spans="4:10" ht="36" x14ac:dyDescent="0.25">
      <c r="D10" s="7" t="s">
        <v>13</v>
      </c>
      <c r="E10" s="1">
        <v>177</v>
      </c>
      <c r="F10" s="40">
        <v>5</v>
      </c>
      <c r="G10" s="2">
        <v>1</v>
      </c>
      <c r="H10" s="2">
        <v>2500</v>
      </c>
      <c r="I10" s="72">
        <f t="shared" si="1"/>
        <v>2500</v>
      </c>
      <c r="J10" s="20">
        <f t="shared" si="0"/>
        <v>442500</v>
      </c>
    </row>
    <row r="11" spans="4:10" ht="24" x14ac:dyDescent="0.25">
      <c r="D11" s="7" t="s">
        <v>14</v>
      </c>
      <c r="E11" s="1">
        <v>1740</v>
      </c>
      <c r="F11" s="40">
        <v>5</v>
      </c>
      <c r="G11" s="2">
        <v>1</v>
      </c>
      <c r="H11" s="2">
        <v>2500</v>
      </c>
      <c r="I11" s="72">
        <f t="shared" si="1"/>
        <v>2500</v>
      </c>
      <c r="J11" s="20">
        <f t="shared" si="0"/>
        <v>4350000</v>
      </c>
    </row>
    <row r="12" spans="4:10" ht="36" x14ac:dyDescent="0.25">
      <c r="D12" s="8" t="s">
        <v>15</v>
      </c>
      <c r="E12" s="3">
        <v>0</v>
      </c>
      <c r="F12" s="40">
        <v>5</v>
      </c>
      <c r="G12" s="2">
        <v>1</v>
      </c>
      <c r="H12" s="2">
        <v>2500</v>
      </c>
      <c r="I12" s="72">
        <f t="shared" si="1"/>
        <v>2500</v>
      </c>
      <c r="J12" s="20">
        <f t="shared" si="0"/>
        <v>0</v>
      </c>
    </row>
    <row r="13" spans="4:10" ht="60" x14ac:dyDescent="0.25">
      <c r="D13" s="7" t="s">
        <v>16</v>
      </c>
      <c r="E13" s="1">
        <v>29584</v>
      </c>
      <c r="F13" s="40">
        <v>0</v>
      </c>
      <c r="G13" s="2">
        <v>0</v>
      </c>
      <c r="H13" s="2">
        <v>9000</v>
      </c>
      <c r="I13" s="72">
        <f t="shared" si="1"/>
        <v>0</v>
      </c>
      <c r="J13" s="20">
        <f t="shared" si="0"/>
        <v>0</v>
      </c>
    </row>
    <row r="14" spans="4:10" ht="24" x14ac:dyDescent="0.25">
      <c r="D14" s="7" t="s">
        <v>85</v>
      </c>
      <c r="E14" s="1">
        <v>1897</v>
      </c>
      <c r="F14" s="40">
        <v>0</v>
      </c>
      <c r="G14" s="2">
        <v>0</v>
      </c>
      <c r="H14" s="2">
        <v>9000</v>
      </c>
      <c r="I14" s="72">
        <f t="shared" si="1"/>
        <v>0</v>
      </c>
      <c r="J14" s="20">
        <f t="shared" si="0"/>
        <v>0</v>
      </c>
    </row>
    <row r="15" spans="4:10" ht="36" x14ac:dyDescent="0.25">
      <c r="D15" s="7" t="s">
        <v>17</v>
      </c>
      <c r="E15" s="1">
        <v>1130</v>
      </c>
      <c r="F15" s="40">
        <v>3</v>
      </c>
      <c r="G15" s="2">
        <v>0.6</v>
      </c>
      <c r="H15" s="2">
        <v>1500</v>
      </c>
      <c r="I15" s="72">
        <f t="shared" si="1"/>
        <v>900</v>
      </c>
      <c r="J15" s="20">
        <f t="shared" si="0"/>
        <v>1017000</v>
      </c>
    </row>
    <row r="16" spans="4:10" ht="24" x14ac:dyDescent="0.25">
      <c r="D16" s="7" t="s">
        <v>18</v>
      </c>
      <c r="E16" s="1">
        <v>1234</v>
      </c>
      <c r="F16" s="40">
        <v>5</v>
      </c>
      <c r="G16" s="2">
        <v>1</v>
      </c>
      <c r="H16" s="2">
        <v>1500</v>
      </c>
      <c r="I16" s="72">
        <f t="shared" si="1"/>
        <v>1500</v>
      </c>
      <c r="J16" s="20">
        <f t="shared" si="0"/>
        <v>1851000</v>
      </c>
    </row>
    <row r="17" spans="4:12" ht="24" x14ac:dyDescent="0.25">
      <c r="D17" s="7" t="s">
        <v>19</v>
      </c>
      <c r="E17" s="1">
        <v>330</v>
      </c>
      <c r="F17" s="40">
        <v>5</v>
      </c>
      <c r="G17" s="2">
        <v>1</v>
      </c>
      <c r="H17" s="2">
        <v>1500</v>
      </c>
      <c r="I17" s="72">
        <f t="shared" si="1"/>
        <v>1500</v>
      </c>
      <c r="J17" s="20">
        <f t="shared" si="0"/>
        <v>495000</v>
      </c>
    </row>
    <row r="18" spans="4:12" ht="24" x14ac:dyDescent="0.25">
      <c r="D18" s="7" t="s">
        <v>20</v>
      </c>
      <c r="E18" s="1">
        <v>3337</v>
      </c>
      <c r="F18" s="40">
        <v>5</v>
      </c>
      <c r="G18" s="2">
        <v>1</v>
      </c>
      <c r="H18" s="2">
        <v>1500</v>
      </c>
      <c r="I18" s="72">
        <f t="shared" si="1"/>
        <v>1500</v>
      </c>
      <c r="J18" s="20">
        <f t="shared" si="0"/>
        <v>5005500</v>
      </c>
    </row>
    <row r="19" spans="4:12" x14ac:dyDescent="0.25">
      <c r="D19" s="7" t="s">
        <v>21</v>
      </c>
      <c r="E19" s="1">
        <v>627</v>
      </c>
      <c r="F19" s="40">
        <v>5</v>
      </c>
      <c r="G19" s="2">
        <v>1</v>
      </c>
      <c r="H19" s="2">
        <v>1500</v>
      </c>
      <c r="I19" s="72">
        <f t="shared" si="1"/>
        <v>1500</v>
      </c>
      <c r="J19" s="20">
        <f t="shared" si="0"/>
        <v>940500</v>
      </c>
    </row>
    <row r="20" spans="4:12" ht="48" x14ac:dyDescent="0.25">
      <c r="D20" s="7" t="s">
        <v>22</v>
      </c>
      <c r="E20" s="1">
        <v>10246</v>
      </c>
      <c r="F20" s="40">
        <v>5</v>
      </c>
      <c r="G20" s="2">
        <v>1</v>
      </c>
      <c r="H20" s="2">
        <v>1500</v>
      </c>
      <c r="I20" s="72">
        <f t="shared" si="1"/>
        <v>1500</v>
      </c>
      <c r="J20" s="20">
        <f t="shared" si="0"/>
        <v>15369000</v>
      </c>
    </row>
    <row r="21" spans="4:12" x14ac:dyDescent="0.25">
      <c r="D21" s="7" t="s">
        <v>23</v>
      </c>
      <c r="E21" s="1">
        <v>4305</v>
      </c>
      <c r="F21" s="40">
        <v>5</v>
      </c>
      <c r="G21" s="2">
        <v>1</v>
      </c>
      <c r="H21" s="2">
        <v>300</v>
      </c>
      <c r="I21" s="72">
        <f t="shared" si="1"/>
        <v>300</v>
      </c>
      <c r="J21" s="20">
        <f t="shared" si="0"/>
        <v>1291500</v>
      </c>
    </row>
    <row r="22" spans="4:12" x14ac:dyDescent="0.25">
      <c r="D22" s="7" t="s">
        <v>24</v>
      </c>
      <c r="E22" s="1">
        <v>57</v>
      </c>
      <c r="F22" s="40">
        <v>5</v>
      </c>
      <c r="G22" s="2">
        <v>1</v>
      </c>
      <c r="H22" s="2">
        <v>300</v>
      </c>
      <c r="I22" s="72">
        <f t="shared" si="1"/>
        <v>300</v>
      </c>
      <c r="J22" s="20">
        <f t="shared" si="0"/>
        <v>17100</v>
      </c>
    </row>
    <row r="23" spans="4:12" ht="36" x14ac:dyDescent="0.25">
      <c r="D23" s="7" t="s">
        <v>25</v>
      </c>
      <c r="E23" s="1">
        <v>4305</v>
      </c>
      <c r="F23" s="40">
        <v>4</v>
      </c>
      <c r="G23" s="2">
        <v>0.8</v>
      </c>
      <c r="H23" s="2">
        <v>300</v>
      </c>
      <c r="I23" s="72">
        <f t="shared" si="1"/>
        <v>240</v>
      </c>
      <c r="J23" s="20">
        <f t="shared" si="0"/>
        <v>1033200</v>
      </c>
    </row>
    <row r="24" spans="4:12" ht="36" x14ac:dyDescent="0.25">
      <c r="D24" s="7" t="s">
        <v>27</v>
      </c>
      <c r="E24" s="1">
        <v>149</v>
      </c>
      <c r="F24" s="40">
        <v>4</v>
      </c>
      <c r="G24" s="2">
        <v>0.8</v>
      </c>
      <c r="H24" s="2">
        <v>300</v>
      </c>
      <c r="I24" s="72">
        <f t="shared" si="1"/>
        <v>240</v>
      </c>
      <c r="J24" s="20">
        <f t="shared" si="0"/>
        <v>35760</v>
      </c>
    </row>
    <row r="25" spans="4:12" ht="36.75" thickBot="1" x14ac:dyDescent="0.3">
      <c r="D25" s="9" t="s">
        <v>26</v>
      </c>
      <c r="E25" s="10">
        <v>31</v>
      </c>
      <c r="F25" s="41">
        <v>4</v>
      </c>
      <c r="G25" s="11">
        <v>0.8</v>
      </c>
      <c r="H25" s="11">
        <v>300</v>
      </c>
      <c r="I25" s="73">
        <f t="shared" si="1"/>
        <v>240</v>
      </c>
      <c r="J25" s="49">
        <f t="shared" si="0"/>
        <v>7440</v>
      </c>
    </row>
    <row r="26" spans="4:12" x14ac:dyDescent="0.25">
      <c r="E26" s="53"/>
      <c r="J26" s="50">
        <f>SUM(J5:J25)</f>
        <v>33211600</v>
      </c>
      <c r="L26" s="25"/>
    </row>
  </sheetData>
  <mergeCells count="1">
    <mergeCell ref="D2:J2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D1:AI32"/>
  <sheetViews>
    <sheetView workbookViewId="0">
      <selection activeCell="D14" sqref="D14"/>
    </sheetView>
  </sheetViews>
  <sheetFormatPr defaultRowHeight="15" x14ac:dyDescent="0.25"/>
  <cols>
    <col min="4" max="4" width="27.140625" customWidth="1"/>
    <col min="8" max="8" width="11.85546875" customWidth="1"/>
    <col min="9" max="9" width="11.140625" customWidth="1"/>
    <col min="10" max="10" width="13.7109375" customWidth="1"/>
    <col min="11" max="11" width="10.85546875" bestFit="1" customWidth="1"/>
  </cols>
  <sheetData>
    <row r="1" spans="4:35" x14ac:dyDescent="0.25">
      <c r="K1" s="27" t="s">
        <v>82</v>
      </c>
    </row>
    <row r="2" spans="4:35" x14ac:dyDescent="0.25">
      <c r="D2" s="74" t="s">
        <v>67</v>
      </c>
      <c r="E2" s="74"/>
      <c r="F2" s="74"/>
      <c r="G2" s="74"/>
      <c r="H2" s="74"/>
      <c r="I2" s="74"/>
      <c r="J2" s="74"/>
      <c r="K2" s="74"/>
    </row>
    <row r="3" spans="4:35" ht="15.75" thickBot="1" x14ac:dyDescent="0.3"/>
    <row r="4" spans="4:35" ht="60.75" thickBot="1" x14ac:dyDescent="0.3">
      <c r="D4" s="13" t="s">
        <v>0</v>
      </c>
      <c r="E4" s="14" t="s">
        <v>1</v>
      </c>
      <c r="F4" s="15" t="s">
        <v>2</v>
      </c>
      <c r="G4" s="15" t="s">
        <v>3</v>
      </c>
      <c r="H4" s="15" t="s">
        <v>42</v>
      </c>
      <c r="I4" s="15" t="s">
        <v>5</v>
      </c>
      <c r="J4" s="15" t="s">
        <v>6</v>
      </c>
      <c r="K4" s="16" t="s">
        <v>7</v>
      </c>
    </row>
    <row r="5" spans="4:35" x14ac:dyDescent="0.25">
      <c r="D5" s="4" t="s">
        <v>8</v>
      </c>
      <c r="E5" s="5">
        <v>44</v>
      </c>
      <c r="F5" s="6">
        <v>3</v>
      </c>
      <c r="G5" s="6">
        <f>E5*F5</f>
        <v>132</v>
      </c>
      <c r="H5" s="21">
        <v>5862.51</v>
      </c>
      <c r="I5" s="21">
        <f>H5*E5</f>
        <v>257950.44</v>
      </c>
      <c r="J5" s="21">
        <f>G5*I27</f>
        <v>200090.27581928074</v>
      </c>
      <c r="K5" s="55">
        <f>J5/E5</f>
        <v>4547.5062686200172</v>
      </c>
      <c r="M5" s="70"/>
      <c r="N5" s="70"/>
      <c r="O5" s="70"/>
      <c r="P5" s="70"/>
      <c r="Q5" s="70"/>
      <c r="R5" s="70"/>
      <c r="S5" s="70"/>
      <c r="T5" s="70"/>
      <c r="U5" s="70"/>
      <c r="V5" s="70"/>
      <c r="W5" s="70"/>
      <c r="X5" s="70"/>
      <c r="Y5" s="70"/>
      <c r="Z5" s="70"/>
      <c r="AA5" s="70"/>
      <c r="AB5" s="70"/>
      <c r="AC5" s="70"/>
      <c r="AD5" s="70"/>
      <c r="AE5" s="70"/>
      <c r="AF5" s="70"/>
      <c r="AG5" s="70"/>
      <c r="AH5" s="70"/>
      <c r="AI5" s="70"/>
    </row>
    <row r="6" spans="4:35" x14ac:dyDescent="0.25">
      <c r="D6" s="7" t="s">
        <v>9</v>
      </c>
      <c r="E6" s="1">
        <v>148</v>
      </c>
      <c r="F6" s="2">
        <v>4</v>
      </c>
      <c r="G6" s="2">
        <f>E6*F6</f>
        <v>592</v>
      </c>
      <c r="H6" s="17">
        <f>H5</f>
        <v>5862.51</v>
      </c>
      <c r="I6" s="17">
        <f>H6*E6</f>
        <v>867651.48</v>
      </c>
      <c r="J6" s="17">
        <f>G6*$I$27</f>
        <v>897374.57034101663</v>
      </c>
      <c r="K6" s="61">
        <f>J6/E6</f>
        <v>6063.3416914933559</v>
      </c>
      <c r="M6" s="70"/>
      <c r="N6" s="70"/>
    </row>
    <row r="7" spans="4:35" x14ac:dyDescent="0.25">
      <c r="D7" s="7" t="s">
        <v>10</v>
      </c>
      <c r="E7" s="1">
        <v>41</v>
      </c>
      <c r="F7" s="2">
        <v>3</v>
      </c>
      <c r="G7" s="2">
        <f t="shared" ref="G7:G25" si="0">E7*F7</f>
        <v>123</v>
      </c>
      <c r="H7" s="17">
        <f t="shared" ref="H7:H25" si="1">H6</f>
        <v>5862.51</v>
      </c>
      <c r="I7" s="17">
        <f t="shared" ref="I7:I25" si="2">H7*E7</f>
        <v>240362.91</v>
      </c>
      <c r="J7" s="17">
        <f t="shared" ref="J7:J25" si="3">G7*$I$27</f>
        <v>186447.75701342069</v>
      </c>
      <c r="K7" s="61">
        <f t="shared" ref="K7:K25" si="4">J7/E7</f>
        <v>4547.5062686200172</v>
      </c>
      <c r="M7" s="70"/>
      <c r="N7" s="70"/>
    </row>
    <row r="8" spans="4:35" ht="36" x14ac:dyDescent="0.25">
      <c r="D8" s="7" t="s">
        <v>11</v>
      </c>
      <c r="E8" s="1">
        <v>114</v>
      </c>
      <c r="F8" s="2">
        <v>3</v>
      </c>
      <c r="G8" s="2">
        <f t="shared" si="0"/>
        <v>342</v>
      </c>
      <c r="H8" s="17">
        <f t="shared" si="1"/>
        <v>5862.51</v>
      </c>
      <c r="I8" s="17">
        <f t="shared" si="2"/>
        <v>668326.14</v>
      </c>
      <c r="J8" s="17">
        <f t="shared" si="3"/>
        <v>518415.71462268196</v>
      </c>
      <c r="K8" s="61">
        <f t="shared" si="4"/>
        <v>4547.5062686200172</v>
      </c>
      <c r="M8" s="70"/>
      <c r="N8" s="70"/>
    </row>
    <row r="9" spans="4:35" ht="60" x14ac:dyDescent="0.25">
      <c r="D9" s="7" t="s">
        <v>12</v>
      </c>
      <c r="E9" s="1">
        <v>441</v>
      </c>
      <c r="F9" s="2">
        <v>4</v>
      </c>
      <c r="G9" s="2">
        <f t="shared" si="0"/>
        <v>1764</v>
      </c>
      <c r="H9" s="17">
        <f t="shared" si="1"/>
        <v>5862.51</v>
      </c>
      <c r="I9" s="17">
        <f t="shared" si="2"/>
        <v>2585366.91</v>
      </c>
      <c r="J9" s="17">
        <f t="shared" si="3"/>
        <v>2673933.6859485698</v>
      </c>
      <c r="K9" s="61">
        <f t="shared" si="4"/>
        <v>6063.3416914933559</v>
      </c>
      <c r="M9" s="70"/>
      <c r="N9" s="70"/>
    </row>
    <row r="10" spans="4:35" ht="36" x14ac:dyDescent="0.25">
      <c r="D10" s="7" t="s">
        <v>13</v>
      </c>
      <c r="E10" s="1">
        <v>177</v>
      </c>
      <c r="F10" s="2">
        <v>4</v>
      </c>
      <c r="G10" s="2">
        <f t="shared" si="0"/>
        <v>708</v>
      </c>
      <c r="H10" s="17">
        <f t="shared" si="1"/>
        <v>5862.51</v>
      </c>
      <c r="I10" s="17">
        <f t="shared" si="2"/>
        <v>1037664.27</v>
      </c>
      <c r="J10" s="17">
        <f t="shared" si="3"/>
        <v>1073211.4793943239</v>
      </c>
      <c r="K10" s="61">
        <f t="shared" si="4"/>
        <v>6063.341691493355</v>
      </c>
      <c r="M10" s="70"/>
      <c r="N10" s="70"/>
    </row>
    <row r="11" spans="4:35" ht="24" x14ac:dyDescent="0.25">
      <c r="D11" s="7" t="s">
        <v>14</v>
      </c>
      <c r="E11" s="1">
        <v>1740</v>
      </c>
      <c r="F11" s="2">
        <v>3</v>
      </c>
      <c r="G11" s="2">
        <f t="shared" si="0"/>
        <v>5220</v>
      </c>
      <c r="H11" s="17">
        <f t="shared" si="1"/>
        <v>5862.51</v>
      </c>
      <c r="I11" s="17">
        <f t="shared" si="2"/>
        <v>10200767.4</v>
      </c>
      <c r="J11" s="17">
        <f t="shared" si="3"/>
        <v>7912660.9073988292</v>
      </c>
      <c r="K11" s="61">
        <f t="shared" si="4"/>
        <v>4547.5062686200172</v>
      </c>
      <c r="M11" s="70"/>
      <c r="N11" s="70"/>
    </row>
    <row r="12" spans="4:35" ht="36" x14ac:dyDescent="0.25">
      <c r="D12" s="8" t="s">
        <v>15</v>
      </c>
      <c r="E12" s="3">
        <v>0</v>
      </c>
      <c r="F12" s="2">
        <v>3</v>
      </c>
      <c r="G12" s="2">
        <f t="shared" si="0"/>
        <v>0</v>
      </c>
      <c r="H12" s="17">
        <f t="shared" si="1"/>
        <v>5862.51</v>
      </c>
      <c r="I12" s="17">
        <f t="shared" si="2"/>
        <v>0</v>
      </c>
      <c r="J12" s="17">
        <f t="shared" si="3"/>
        <v>0</v>
      </c>
      <c r="K12" s="61">
        <v>0</v>
      </c>
      <c r="M12" s="70"/>
      <c r="N12" s="70"/>
    </row>
    <row r="13" spans="4:35" ht="60" x14ac:dyDescent="0.25">
      <c r="D13" s="7" t="s">
        <v>16</v>
      </c>
      <c r="E13" s="1">
        <v>29584</v>
      </c>
      <c r="F13" s="2">
        <v>4</v>
      </c>
      <c r="G13" s="2">
        <f t="shared" si="0"/>
        <v>118336</v>
      </c>
      <c r="H13" s="17">
        <f t="shared" si="1"/>
        <v>5862.51</v>
      </c>
      <c r="I13" s="17">
        <f t="shared" si="2"/>
        <v>173436495.84</v>
      </c>
      <c r="J13" s="17">
        <f t="shared" si="3"/>
        <v>179377900.60113946</v>
      </c>
      <c r="K13" s="61">
        <f t="shared" si="4"/>
        <v>6063.3416914933568</v>
      </c>
      <c r="M13" s="70"/>
      <c r="N13" s="70"/>
    </row>
    <row r="14" spans="4:35" ht="24" x14ac:dyDescent="0.25">
      <c r="D14" s="7" t="s">
        <v>85</v>
      </c>
      <c r="E14" s="1">
        <v>1897</v>
      </c>
      <c r="F14" s="2">
        <v>4</v>
      </c>
      <c r="G14" s="2">
        <f t="shared" si="0"/>
        <v>7588</v>
      </c>
      <c r="H14" s="17">
        <f t="shared" si="1"/>
        <v>5862.51</v>
      </c>
      <c r="I14" s="17">
        <f t="shared" si="2"/>
        <v>11121181.470000001</v>
      </c>
      <c r="J14" s="17">
        <f t="shared" si="3"/>
        <v>11502159.188762896</v>
      </c>
      <c r="K14" s="61">
        <f t="shared" si="4"/>
        <v>6063.3416914933559</v>
      </c>
      <c r="M14" s="70"/>
      <c r="N14" s="70"/>
    </row>
    <row r="15" spans="4:35" ht="36" x14ac:dyDescent="0.25">
      <c r="D15" s="7" t="s">
        <v>17</v>
      </c>
      <c r="E15" s="1">
        <v>1130</v>
      </c>
      <c r="F15" s="40">
        <v>3</v>
      </c>
      <c r="G15" s="2">
        <f t="shared" si="0"/>
        <v>3390</v>
      </c>
      <c r="H15" s="17">
        <f t="shared" si="1"/>
        <v>5862.51</v>
      </c>
      <c r="I15" s="17">
        <f t="shared" si="2"/>
        <v>6624636.2999999998</v>
      </c>
      <c r="J15" s="17">
        <f t="shared" si="3"/>
        <v>5138682.0835406194</v>
      </c>
      <c r="K15" s="61">
        <f t="shared" si="4"/>
        <v>4547.5062686200172</v>
      </c>
      <c r="M15" s="70"/>
      <c r="N15" s="70"/>
    </row>
    <row r="16" spans="4:35" ht="24" x14ac:dyDescent="0.25">
      <c r="D16" s="7" t="s">
        <v>18</v>
      </c>
      <c r="E16" s="1">
        <v>1234</v>
      </c>
      <c r="F16" s="40">
        <v>4</v>
      </c>
      <c r="G16" s="2">
        <f t="shared" si="0"/>
        <v>4936</v>
      </c>
      <c r="H16" s="17">
        <f t="shared" si="1"/>
        <v>5862.51</v>
      </c>
      <c r="I16" s="17">
        <f t="shared" si="2"/>
        <v>7234337.3399999999</v>
      </c>
      <c r="J16" s="17">
        <f t="shared" si="3"/>
        <v>7482163.6473028008</v>
      </c>
      <c r="K16" s="61">
        <f t="shared" si="4"/>
        <v>6063.3416914933559</v>
      </c>
      <c r="M16" s="70"/>
      <c r="N16" s="70"/>
    </row>
    <row r="17" spans="4:14" ht="24" x14ac:dyDescent="0.25">
      <c r="D17" s="7" t="s">
        <v>19</v>
      </c>
      <c r="E17" s="1">
        <v>330</v>
      </c>
      <c r="F17" s="40">
        <v>3</v>
      </c>
      <c r="G17" s="2">
        <f t="shared" si="0"/>
        <v>990</v>
      </c>
      <c r="H17" s="17">
        <f t="shared" si="1"/>
        <v>5862.51</v>
      </c>
      <c r="I17" s="17">
        <f t="shared" si="2"/>
        <v>1934628.3</v>
      </c>
      <c r="J17" s="17">
        <f t="shared" si="3"/>
        <v>1500677.0686446056</v>
      </c>
      <c r="K17" s="61">
        <f t="shared" si="4"/>
        <v>4547.5062686200172</v>
      </c>
      <c r="M17" s="70"/>
      <c r="N17" s="70"/>
    </row>
    <row r="18" spans="4:14" ht="24" x14ac:dyDescent="0.25">
      <c r="D18" s="7" t="s">
        <v>20</v>
      </c>
      <c r="E18" s="1">
        <v>3337</v>
      </c>
      <c r="F18" s="40">
        <v>4</v>
      </c>
      <c r="G18" s="2">
        <f t="shared" si="0"/>
        <v>13348</v>
      </c>
      <c r="H18" s="17">
        <f t="shared" si="1"/>
        <v>5862.51</v>
      </c>
      <c r="I18" s="17">
        <f t="shared" si="2"/>
        <v>19563195.870000001</v>
      </c>
      <c r="J18" s="17">
        <f t="shared" si="3"/>
        <v>20233371.22451333</v>
      </c>
      <c r="K18" s="61">
        <f t="shared" si="4"/>
        <v>6063.3416914933559</v>
      </c>
      <c r="M18" s="70"/>
      <c r="N18" s="70"/>
    </row>
    <row r="19" spans="4:14" x14ac:dyDescent="0.25">
      <c r="D19" s="7" t="s">
        <v>21</v>
      </c>
      <c r="E19" s="1">
        <v>627</v>
      </c>
      <c r="F19" s="40">
        <v>4</v>
      </c>
      <c r="G19" s="2">
        <f t="shared" si="0"/>
        <v>2508</v>
      </c>
      <c r="H19" s="17">
        <f t="shared" si="1"/>
        <v>5862.51</v>
      </c>
      <c r="I19" s="17">
        <f t="shared" si="2"/>
        <v>3675793.77</v>
      </c>
      <c r="J19" s="17">
        <f t="shared" si="3"/>
        <v>3801715.2405663342</v>
      </c>
      <c r="K19" s="61">
        <f t="shared" si="4"/>
        <v>6063.3416914933559</v>
      </c>
      <c r="M19" s="70"/>
      <c r="N19" s="70"/>
    </row>
    <row r="20" spans="4:14" ht="48" x14ac:dyDescent="0.25">
      <c r="D20" s="7" t="s">
        <v>22</v>
      </c>
      <c r="E20" s="1">
        <v>10246</v>
      </c>
      <c r="F20" s="40">
        <v>4</v>
      </c>
      <c r="G20" s="2">
        <f t="shared" si="0"/>
        <v>40984</v>
      </c>
      <c r="H20" s="17">
        <f t="shared" si="1"/>
        <v>5862.51</v>
      </c>
      <c r="I20" s="17">
        <f t="shared" si="2"/>
        <v>60067277.460000001</v>
      </c>
      <c r="J20" s="17">
        <f t="shared" si="3"/>
        <v>62124998.971040927</v>
      </c>
      <c r="K20" s="61">
        <f t="shared" si="4"/>
        <v>6063.3416914933559</v>
      </c>
      <c r="M20" s="70"/>
      <c r="N20" s="70"/>
    </row>
    <row r="21" spans="4:14" x14ac:dyDescent="0.25">
      <c r="D21" s="7" t="s">
        <v>23</v>
      </c>
      <c r="E21" s="1">
        <v>4305</v>
      </c>
      <c r="F21" s="40">
        <v>4</v>
      </c>
      <c r="G21" s="2">
        <f t="shared" si="0"/>
        <v>17220</v>
      </c>
      <c r="H21" s="17">
        <f t="shared" si="1"/>
        <v>5862.51</v>
      </c>
      <c r="I21" s="17">
        <f t="shared" si="2"/>
        <v>25238105.550000001</v>
      </c>
      <c r="J21" s="17">
        <f t="shared" si="3"/>
        <v>26102685.981878899</v>
      </c>
      <c r="K21" s="61">
        <f t="shared" si="4"/>
        <v>6063.3416914933559</v>
      </c>
      <c r="M21" s="70"/>
      <c r="N21" s="70"/>
    </row>
    <row r="22" spans="4:14" x14ac:dyDescent="0.25">
      <c r="D22" s="7" t="s">
        <v>24</v>
      </c>
      <c r="E22" s="1">
        <v>57</v>
      </c>
      <c r="F22" s="40">
        <v>3</v>
      </c>
      <c r="G22" s="2">
        <f t="shared" si="0"/>
        <v>171</v>
      </c>
      <c r="H22" s="17">
        <f t="shared" si="1"/>
        <v>5862.51</v>
      </c>
      <c r="I22" s="17">
        <f t="shared" si="2"/>
        <v>334163.07</v>
      </c>
      <c r="J22" s="17">
        <f t="shared" si="3"/>
        <v>259207.85731134098</v>
      </c>
      <c r="K22" s="61">
        <f t="shared" si="4"/>
        <v>4547.5062686200172</v>
      </c>
      <c r="M22" s="70"/>
      <c r="N22" s="70"/>
    </row>
    <row r="23" spans="4:14" ht="36" x14ac:dyDescent="0.25">
      <c r="D23" s="7" t="s">
        <v>25</v>
      </c>
      <c r="E23" s="1">
        <v>4305</v>
      </c>
      <c r="F23" s="40">
        <v>3</v>
      </c>
      <c r="G23" s="2">
        <f t="shared" si="0"/>
        <v>12915</v>
      </c>
      <c r="H23" s="17">
        <f t="shared" si="1"/>
        <v>5862.51</v>
      </c>
      <c r="I23" s="17">
        <f t="shared" si="2"/>
        <v>25238105.550000001</v>
      </c>
      <c r="J23" s="17">
        <f t="shared" si="3"/>
        <v>19577014.486409172</v>
      </c>
      <c r="K23" s="61">
        <f t="shared" si="4"/>
        <v>4547.5062686200172</v>
      </c>
      <c r="M23" s="70"/>
      <c r="N23" s="70"/>
    </row>
    <row r="24" spans="4:14" ht="36" x14ac:dyDescent="0.25">
      <c r="D24" s="7" t="s">
        <v>27</v>
      </c>
      <c r="E24" s="1">
        <v>149</v>
      </c>
      <c r="F24" s="40">
        <v>3</v>
      </c>
      <c r="G24" s="2">
        <f t="shared" si="0"/>
        <v>447</v>
      </c>
      <c r="H24" s="17">
        <f t="shared" si="1"/>
        <v>5862.51</v>
      </c>
      <c r="I24" s="17">
        <f t="shared" si="2"/>
        <v>873513.99</v>
      </c>
      <c r="J24" s="17">
        <f t="shared" si="3"/>
        <v>677578.4340243825</v>
      </c>
      <c r="K24" s="61">
        <f t="shared" si="4"/>
        <v>4547.5062686200172</v>
      </c>
      <c r="M24" s="70"/>
      <c r="N24" s="70"/>
    </row>
    <row r="25" spans="4:14" ht="36.75" thickBot="1" x14ac:dyDescent="0.3">
      <c r="D25" s="9" t="s">
        <v>26</v>
      </c>
      <c r="E25" s="10">
        <v>31</v>
      </c>
      <c r="F25" s="41">
        <v>3</v>
      </c>
      <c r="G25" s="11">
        <f t="shared" si="0"/>
        <v>93</v>
      </c>
      <c r="H25" s="23">
        <f t="shared" si="1"/>
        <v>5862.51</v>
      </c>
      <c r="I25" s="23">
        <f t="shared" si="2"/>
        <v>181737.81</v>
      </c>
      <c r="J25" s="23">
        <f t="shared" si="3"/>
        <v>140972.69432722052</v>
      </c>
      <c r="K25" s="62">
        <f t="shared" si="4"/>
        <v>4547.5062686200172</v>
      </c>
      <c r="M25" s="70"/>
      <c r="N25" s="70"/>
    </row>
    <row r="26" spans="4:14" x14ac:dyDescent="0.25">
      <c r="E26" s="12">
        <f>SUM(E5:E25)</f>
        <v>59937</v>
      </c>
      <c r="F26" s="12"/>
      <c r="G26" s="12">
        <f t="shared" ref="G26" si="5">SUM(G5:G25)</f>
        <v>231807</v>
      </c>
      <c r="H26" s="12"/>
      <c r="I26" s="12">
        <f t="shared" ref="I26:J26" si="6">SUM(I5:I25)</f>
        <v>351381261.87000006</v>
      </c>
      <c r="J26" s="26">
        <f t="shared" si="6"/>
        <v>351381261.87000018</v>
      </c>
      <c r="K26" s="12"/>
    </row>
    <row r="27" spans="4:14" x14ac:dyDescent="0.25">
      <c r="H27" s="18" t="s">
        <v>28</v>
      </c>
      <c r="I27" s="19">
        <f>I26/G26</f>
        <v>1515.835422873339</v>
      </c>
    </row>
    <row r="32" spans="4:14" x14ac:dyDescent="0.25">
      <c r="H32" s="70"/>
    </row>
  </sheetData>
  <mergeCells count="1">
    <mergeCell ref="D2:K2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D1:AI27"/>
  <sheetViews>
    <sheetView topLeftCell="A4" workbookViewId="0">
      <selection activeCell="D14" sqref="D14"/>
    </sheetView>
  </sheetViews>
  <sheetFormatPr defaultRowHeight="15" x14ac:dyDescent="0.25"/>
  <cols>
    <col min="4" max="4" width="27.140625" customWidth="1"/>
    <col min="8" max="8" width="11.85546875" customWidth="1"/>
    <col min="9" max="9" width="10" bestFit="1" customWidth="1"/>
    <col min="10" max="10" width="13.7109375" customWidth="1"/>
    <col min="11" max="11" width="10.85546875" bestFit="1" customWidth="1"/>
  </cols>
  <sheetData>
    <row r="1" spans="4:35" x14ac:dyDescent="0.25">
      <c r="K1" s="27" t="s">
        <v>83</v>
      </c>
    </row>
    <row r="2" spans="4:35" x14ac:dyDescent="0.25">
      <c r="D2" s="74" t="s">
        <v>68</v>
      </c>
      <c r="E2" s="74"/>
      <c r="F2" s="74"/>
      <c r="G2" s="74"/>
      <c r="H2" s="74"/>
      <c r="I2" s="74"/>
      <c r="J2" s="74"/>
      <c r="K2" s="74"/>
    </row>
    <row r="3" spans="4:35" ht="15.75" thickBot="1" x14ac:dyDescent="0.3"/>
    <row r="4" spans="4:35" ht="48.75" thickBot="1" x14ac:dyDescent="0.3">
      <c r="D4" s="13" t="s">
        <v>0</v>
      </c>
      <c r="E4" s="14" t="s">
        <v>1</v>
      </c>
      <c r="F4" s="15" t="s">
        <v>2</v>
      </c>
      <c r="G4" s="15" t="s">
        <v>3</v>
      </c>
      <c r="H4" s="15" t="s">
        <v>43</v>
      </c>
      <c r="I4" s="15" t="s">
        <v>5</v>
      </c>
      <c r="J4" s="15" t="s">
        <v>6</v>
      </c>
      <c r="K4" s="16" t="s">
        <v>7</v>
      </c>
    </row>
    <row r="5" spans="4:35" x14ac:dyDescent="0.25">
      <c r="D5" s="4" t="s">
        <v>8</v>
      </c>
      <c r="E5" s="5">
        <v>44</v>
      </c>
      <c r="F5" s="6">
        <v>4</v>
      </c>
      <c r="G5" s="6">
        <f>E5*F5</f>
        <v>176</v>
      </c>
      <c r="H5" s="6">
        <v>41.85</v>
      </c>
      <c r="I5" s="6">
        <f>H5*E5</f>
        <v>1841.4</v>
      </c>
      <c r="J5" s="21">
        <f>G5*I27</f>
        <v>1876.3046445207576</v>
      </c>
      <c r="K5" s="55">
        <f>J5/E5</f>
        <v>42.643287375471765</v>
      </c>
      <c r="M5" s="70"/>
      <c r="N5" s="70"/>
      <c r="O5" s="70"/>
      <c r="P5" s="70"/>
      <c r="Q5" s="70"/>
      <c r="R5" s="70"/>
      <c r="S5" s="70"/>
      <c r="T5" s="70"/>
      <c r="U5" s="70"/>
      <c r="V5" s="70"/>
      <c r="W5" s="70"/>
      <c r="X5" s="70"/>
      <c r="Y5" s="70"/>
      <c r="Z5" s="70"/>
      <c r="AA5" s="70"/>
      <c r="AB5" s="70"/>
      <c r="AC5" s="70"/>
      <c r="AD5" s="70"/>
      <c r="AE5" s="70"/>
      <c r="AF5" s="70"/>
      <c r="AG5" s="70"/>
      <c r="AH5" s="70"/>
      <c r="AI5" s="70"/>
    </row>
    <row r="6" spans="4:35" x14ac:dyDescent="0.25">
      <c r="D6" s="7" t="s">
        <v>9</v>
      </c>
      <c r="E6" s="1">
        <v>148</v>
      </c>
      <c r="F6" s="2">
        <v>4</v>
      </c>
      <c r="G6" s="2">
        <f>E6*F6</f>
        <v>592</v>
      </c>
      <c r="H6" s="2">
        <f>H5</f>
        <v>41.85</v>
      </c>
      <c r="I6" s="2">
        <f>H6*E6</f>
        <v>6193.8</v>
      </c>
      <c r="J6" s="17">
        <f>G6*$I$27</f>
        <v>6311.206531569821</v>
      </c>
      <c r="K6" s="61">
        <f>J6/E6</f>
        <v>42.643287375471765</v>
      </c>
      <c r="M6" s="70"/>
      <c r="N6" s="70"/>
    </row>
    <row r="7" spans="4:35" x14ac:dyDescent="0.25">
      <c r="D7" s="7" t="s">
        <v>10</v>
      </c>
      <c r="E7" s="1">
        <v>41</v>
      </c>
      <c r="F7" s="2">
        <v>3</v>
      </c>
      <c r="G7" s="2">
        <f t="shared" ref="G7:G25" si="0">E7*F7</f>
        <v>123</v>
      </c>
      <c r="H7" s="2">
        <f t="shared" ref="H7:H25" si="1">H6</f>
        <v>41.85</v>
      </c>
      <c r="I7" s="2">
        <f t="shared" ref="I7:I25" si="2">H7*E7</f>
        <v>1715.8500000000001</v>
      </c>
      <c r="J7" s="17">
        <f t="shared" ref="J7:J25" si="3">G7*$I$27</f>
        <v>1311.2810867957567</v>
      </c>
      <c r="K7" s="61">
        <f t="shared" ref="K7:K25" si="4">J7/E7</f>
        <v>31.982465531603822</v>
      </c>
      <c r="M7" s="70"/>
      <c r="N7" s="70"/>
    </row>
    <row r="8" spans="4:35" ht="36" x14ac:dyDescent="0.25">
      <c r="D8" s="7" t="s">
        <v>11</v>
      </c>
      <c r="E8" s="1">
        <v>114</v>
      </c>
      <c r="F8" s="2">
        <v>3</v>
      </c>
      <c r="G8" s="2">
        <f t="shared" si="0"/>
        <v>342</v>
      </c>
      <c r="H8" s="2">
        <f t="shared" si="1"/>
        <v>41.85</v>
      </c>
      <c r="I8" s="2">
        <f t="shared" si="2"/>
        <v>4770.9000000000005</v>
      </c>
      <c r="J8" s="17">
        <f t="shared" si="3"/>
        <v>3646.0010706028361</v>
      </c>
      <c r="K8" s="61">
        <f t="shared" si="4"/>
        <v>31.982465531603825</v>
      </c>
      <c r="M8" s="70"/>
      <c r="N8" s="70"/>
    </row>
    <row r="9" spans="4:35" ht="60" x14ac:dyDescent="0.25">
      <c r="D9" s="7" t="s">
        <v>12</v>
      </c>
      <c r="E9" s="1">
        <v>441</v>
      </c>
      <c r="F9" s="2">
        <v>4</v>
      </c>
      <c r="G9" s="2">
        <f t="shared" si="0"/>
        <v>1764</v>
      </c>
      <c r="H9" s="2">
        <f t="shared" si="1"/>
        <v>41.85</v>
      </c>
      <c r="I9" s="2">
        <f t="shared" si="2"/>
        <v>18455.850000000002</v>
      </c>
      <c r="J9" s="17">
        <f t="shared" si="3"/>
        <v>18805.689732583047</v>
      </c>
      <c r="K9" s="61">
        <f t="shared" si="4"/>
        <v>42.643287375471765</v>
      </c>
      <c r="M9" s="70"/>
      <c r="N9" s="70"/>
    </row>
    <row r="10" spans="4:35" ht="36" x14ac:dyDescent="0.25">
      <c r="D10" s="7" t="s">
        <v>13</v>
      </c>
      <c r="E10" s="1">
        <v>177</v>
      </c>
      <c r="F10" s="2">
        <v>4</v>
      </c>
      <c r="G10" s="2">
        <f t="shared" si="0"/>
        <v>708</v>
      </c>
      <c r="H10" s="2">
        <f t="shared" si="1"/>
        <v>41.85</v>
      </c>
      <c r="I10" s="2">
        <f t="shared" si="2"/>
        <v>7407.45</v>
      </c>
      <c r="J10" s="17">
        <f t="shared" si="3"/>
        <v>7547.8618654585025</v>
      </c>
      <c r="K10" s="61">
        <f t="shared" si="4"/>
        <v>42.643287375471765</v>
      </c>
      <c r="M10" s="70"/>
      <c r="N10" s="70"/>
    </row>
    <row r="11" spans="4:35" ht="24" x14ac:dyDescent="0.25">
      <c r="D11" s="7" t="s">
        <v>14</v>
      </c>
      <c r="E11" s="1">
        <v>1740</v>
      </c>
      <c r="F11" s="2">
        <v>4</v>
      </c>
      <c r="G11" s="2">
        <f t="shared" si="0"/>
        <v>6960</v>
      </c>
      <c r="H11" s="2">
        <f t="shared" si="1"/>
        <v>41.85</v>
      </c>
      <c r="I11" s="2">
        <f t="shared" si="2"/>
        <v>72819</v>
      </c>
      <c r="J11" s="17">
        <f t="shared" si="3"/>
        <v>74199.320033320866</v>
      </c>
      <c r="K11" s="61">
        <f t="shared" si="4"/>
        <v>42.643287375471765</v>
      </c>
      <c r="M11" s="70"/>
      <c r="N11" s="70"/>
    </row>
    <row r="12" spans="4:35" ht="36" x14ac:dyDescent="0.25">
      <c r="D12" s="8" t="s">
        <v>15</v>
      </c>
      <c r="E12" s="3">
        <v>0</v>
      </c>
      <c r="F12" s="2">
        <v>4</v>
      </c>
      <c r="G12" s="2">
        <f t="shared" si="0"/>
        <v>0</v>
      </c>
      <c r="H12" s="2">
        <f t="shared" si="1"/>
        <v>41.85</v>
      </c>
      <c r="I12" s="2">
        <f t="shared" si="2"/>
        <v>0</v>
      </c>
      <c r="J12" s="17">
        <f t="shared" si="3"/>
        <v>0</v>
      </c>
      <c r="K12" s="61">
        <v>0</v>
      </c>
      <c r="M12" s="70"/>
      <c r="N12" s="70"/>
    </row>
    <row r="13" spans="4:35" ht="60" x14ac:dyDescent="0.25">
      <c r="D13" s="7" t="s">
        <v>16</v>
      </c>
      <c r="E13" s="1">
        <v>29584</v>
      </c>
      <c r="F13" s="2">
        <v>4</v>
      </c>
      <c r="G13" s="2">
        <f t="shared" si="0"/>
        <v>118336</v>
      </c>
      <c r="H13" s="2">
        <f t="shared" si="1"/>
        <v>41.85</v>
      </c>
      <c r="I13" s="2">
        <f t="shared" si="2"/>
        <v>1238090.4000000001</v>
      </c>
      <c r="J13" s="17">
        <f t="shared" si="3"/>
        <v>1261559.0137159566</v>
      </c>
      <c r="K13" s="61">
        <f t="shared" si="4"/>
        <v>42.643287375471765</v>
      </c>
      <c r="M13" s="70"/>
      <c r="N13" s="70"/>
    </row>
    <row r="14" spans="4:35" ht="24" x14ac:dyDescent="0.25">
      <c r="D14" s="7" t="s">
        <v>85</v>
      </c>
      <c r="E14" s="1">
        <v>1897</v>
      </c>
      <c r="F14" s="2">
        <v>4</v>
      </c>
      <c r="G14" s="2">
        <f t="shared" si="0"/>
        <v>7588</v>
      </c>
      <c r="H14" s="2">
        <f t="shared" si="1"/>
        <v>41.85</v>
      </c>
      <c r="I14" s="2">
        <f t="shared" si="2"/>
        <v>79389.45</v>
      </c>
      <c r="J14" s="17">
        <f t="shared" si="3"/>
        <v>80894.316151269944</v>
      </c>
      <c r="K14" s="61">
        <f t="shared" si="4"/>
        <v>42.643287375471765</v>
      </c>
      <c r="M14" s="70"/>
      <c r="N14" s="70"/>
    </row>
    <row r="15" spans="4:35" ht="36" x14ac:dyDescent="0.25">
      <c r="D15" s="7" t="s">
        <v>17</v>
      </c>
      <c r="E15" s="1">
        <v>1130</v>
      </c>
      <c r="F15" s="2">
        <v>4</v>
      </c>
      <c r="G15" s="2">
        <f t="shared" si="0"/>
        <v>4520</v>
      </c>
      <c r="H15" s="2">
        <f t="shared" si="1"/>
        <v>41.85</v>
      </c>
      <c r="I15" s="2">
        <f t="shared" si="2"/>
        <v>47290.5</v>
      </c>
      <c r="J15" s="17">
        <f t="shared" si="3"/>
        <v>48186.914734283091</v>
      </c>
      <c r="K15" s="61">
        <f t="shared" si="4"/>
        <v>42.643287375471765</v>
      </c>
      <c r="M15" s="70"/>
      <c r="N15" s="70"/>
    </row>
    <row r="16" spans="4:35" ht="24" x14ac:dyDescent="0.25">
      <c r="D16" s="7" t="s">
        <v>18</v>
      </c>
      <c r="E16" s="1">
        <v>1234</v>
      </c>
      <c r="F16" s="2">
        <v>4</v>
      </c>
      <c r="G16" s="2">
        <f t="shared" si="0"/>
        <v>4936</v>
      </c>
      <c r="H16" s="2">
        <f t="shared" si="1"/>
        <v>41.85</v>
      </c>
      <c r="I16" s="2">
        <f t="shared" si="2"/>
        <v>51642.9</v>
      </c>
      <c r="J16" s="17">
        <f t="shared" si="3"/>
        <v>52621.81662133216</v>
      </c>
      <c r="K16" s="61">
        <f t="shared" si="4"/>
        <v>42.643287375471765</v>
      </c>
      <c r="M16" s="70"/>
      <c r="N16" s="70"/>
    </row>
    <row r="17" spans="4:14" ht="24" x14ac:dyDescent="0.25">
      <c r="D17" s="7" t="s">
        <v>19</v>
      </c>
      <c r="E17" s="1">
        <v>330</v>
      </c>
      <c r="F17" s="2">
        <v>4</v>
      </c>
      <c r="G17" s="2">
        <f t="shared" si="0"/>
        <v>1320</v>
      </c>
      <c r="H17" s="2">
        <f t="shared" si="1"/>
        <v>41.85</v>
      </c>
      <c r="I17" s="2">
        <f t="shared" si="2"/>
        <v>13810.5</v>
      </c>
      <c r="J17" s="17">
        <f t="shared" si="3"/>
        <v>14072.284833905682</v>
      </c>
      <c r="K17" s="61">
        <f t="shared" si="4"/>
        <v>42.643287375471765</v>
      </c>
      <c r="M17" s="70"/>
      <c r="N17" s="70"/>
    </row>
    <row r="18" spans="4:14" ht="24" x14ac:dyDescent="0.25">
      <c r="D18" s="7" t="s">
        <v>20</v>
      </c>
      <c r="E18" s="1">
        <v>3337</v>
      </c>
      <c r="F18" s="2">
        <v>4</v>
      </c>
      <c r="G18" s="2">
        <f t="shared" si="0"/>
        <v>13348</v>
      </c>
      <c r="H18" s="2">
        <f t="shared" si="1"/>
        <v>41.85</v>
      </c>
      <c r="I18" s="2">
        <f t="shared" si="2"/>
        <v>139653.45000000001</v>
      </c>
      <c r="J18" s="17">
        <f t="shared" si="3"/>
        <v>142300.64997194929</v>
      </c>
      <c r="K18" s="61">
        <f t="shared" si="4"/>
        <v>42.643287375471765</v>
      </c>
      <c r="M18" s="70"/>
      <c r="N18" s="70"/>
    </row>
    <row r="19" spans="4:14" x14ac:dyDescent="0.25">
      <c r="D19" s="7" t="s">
        <v>21</v>
      </c>
      <c r="E19" s="1">
        <v>627</v>
      </c>
      <c r="F19" s="2">
        <v>4</v>
      </c>
      <c r="G19" s="2">
        <f t="shared" si="0"/>
        <v>2508</v>
      </c>
      <c r="H19" s="2">
        <f t="shared" si="1"/>
        <v>41.85</v>
      </c>
      <c r="I19" s="2">
        <f t="shared" si="2"/>
        <v>26239.95</v>
      </c>
      <c r="J19" s="17">
        <f t="shared" si="3"/>
        <v>26737.341184420795</v>
      </c>
      <c r="K19" s="61">
        <f t="shared" si="4"/>
        <v>42.643287375471765</v>
      </c>
      <c r="M19" s="70"/>
      <c r="N19" s="70"/>
    </row>
    <row r="20" spans="4:14" ht="48" x14ac:dyDescent="0.25">
      <c r="D20" s="7" t="s">
        <v>22</v>
      </c>
      <c r="E20" s="1">
        <v>10246</v>
      </c>
      <c r="F20" s="2">
        <v>4</v>
      </c>
      <c r="G20" s="2">
        <f t="shared" si="0"/>
        <v>40984</v>
      </c>
      <c r="H20" s="2">
        <f t="shared" si="1"/>
        <v>41.85</v>
      </c>
      <c r="I20" s="2">
        <f t="shared" si="2"/>
        <v>428795.10000000003</v>
      </c>
      <c r="J20" s="17">
        <f t="shared" si="3"/>
        <v>436923.12244908372</v>
      </c>
      <c r="K20" s="61">
        <f t="shared" si="4"/>
        <v>42.643287375471765</v>
      </c>
      <c r="M20" s="70"/>
      <c r="N20" s="70"/>
    </row>
    <row r="21" spans="4:14" x14ac:dyDescent="0.25">
      <c r="D21" s="7" t="s">
        <v>23</v>
      </c>
      <c r="E21" s="1">
        <v>4305</v>
      </c>
      <c r="F21" s="2">
        <v>4</v>
      </c>
      <c r="G21" s="2">
        <f t="shared" si="0"/>
        <v>17220</v>
      </c>
      <c r="H21" s="2">
        <f t="shared" si="1"/>
        <v>41.85</v>
      </c>
      <c r="I21" s="2">
        <f t="shared" si="2"/>
        <v>180164.25</v>
      </c>
      <c r="J21" s="17">
        <f t="shared" si="3"/>
        <v>183579.35215140594</v>
      </c>
      <c r="K21" s="61">
        <f t="shared" si="4"/>
        <v>42.643287375471765</v>
      </c>
      <c r="M21" s="70"/>
      <c r="N21" s="70"/>
    </row>
    <row r="22" spans="4:14" x14ac:dyDescent="0.25">
      <c r="D22" s="7" t="s">
        <v>24</v>
      </c>
      <c r="E22" s="1">
        <v>57</v>
      </c>
      <c r="F22" s="2">
        <v>4</v>
      </c>
      <c r="G22" s="2">
        <f t="shared" si="0"/>
        <v>228</v>
      </c>
      <c r="H22" s="2">
        <f t="shared" si="1"/>
        <v>41.85</v>
      </c>
      <c r="I22" s="2">
        <f t="shared" si="2"/>
        <v>2385.4500000000003</v>
      </c>
      <c r="J22" s="17">
        <f t="shared" si="3"/>
        <v>2430.6673804018906</v>
      </c>
      <c r="K22" s="61">
        <f t="shared" si="4"/>
        <v>42.643287375471765</v>
      </c>
      <c r="M22" s="70"/>
      <c r="N22" s="70"/>
    </row>
    <row r="23" spans="4:14" ht="36" x14ac:dyDescent="0.25">
      <c r="D23" s="7" t="s">
        <v>25</v>
      </c>
      <c r="E23" s="1">
        <v>4305</v>
      </c>
      <c r="F23" s="2">
        <v>3</v>
      </c>
      <c r="G23" s="2">
        <f t="shared" si="0"/>
        <v>12915</v>
      </c>
      <c r="H23" s="2">
        <f t="shared" si="1"/>
        <v>41.85</v>
      </c>
      <c r="I23" s="2">
        <f t="shared" si="2"/>
        <v>180164.25</v>
      </c>
      <c r="J23" s="17">
        <f t="shared" si="3"/>
        <v>137684.51411355447</v>
      </c>
      <c r="K23" s="61">
        <f t="shared" si="4"/>
        <v>31.982465531603825</v>
      </c>
      <c r="M23" s="70"/>
      <c r="N23" s="70"/>
    </row>
    <row r="24" spans="4:14" ht="36" x14ac:dyDescent="0.25">
      <c r="D24" s="7" t="s">
        <v>27</v>
      </c>
      <c r="E24" s="1">
        <v>149</v>
      </c>
      <c r="F24" s="2">
        <v>4</v>
      </c>
      <c r="G24" s="2">
        <f t="shared" si="0"/>
        <v>596</v>
      </c>
      <c r="H24" s="2">
        <f t="shared" si="1"/>
        <v>41.85</v>
      </c>
      <c r="I24" s="2">
        <f t="shared" si="2"/>
        <v>6235.6500000000005</v>
      </c>
      <c r="J24" s="17">
        <f t="shared" si="3"/>
        <v>6353.849818945293</v>
      </c>
      <c r="K24" s="61">
        <f t="shared" si="4"/>
        <v>42.643287375471765</v>
      </c>
      <c r="M24" s="70"/>
      <c r="N24" s="70"/>
    </row>
    <row r="25" spans="4:14" ht="36.75" thickBot="1" x14ac:dyDescent="0.3">
      <c r="D25" s="9" t="s">
        <v>26</v>
      </c>
      <c r="E25" s="10">
        <v>31</v>
      </c>
      <c r="F25" s="11">
        <v>4</v>
      </c>
      <c r="G25" s="11">
        <f t="shared" si="0"/>
        <v>124</v>
      </c>
      <c r="H25" s="11">
        <f t="shared" si="1"/>
        <v>41.85</v>
      </c>
      <c r="I25" s="11">
        <f t="shared" si="2"/>
        <v>1297.3500000000001</v>
      </c>
      <c r="J25" s="23">
        <f t="shared" si="3"/>
        <v>1321.9419086396247</v>
      </c>
      <c r="K25" s="62">
        <f t="shared" si="4"/>
        <v>42.643287375471765</v>
      </c>
      <c r="M25" s="70"/>
      <c r="N25" s="70"/>
    </row>
    <row r="26" spans="4:14" x14ac:dyDescent="0.25">
      <c r="E26" s="12">
        <f>SUM(E5:E25)</f>
        <v>59937</v>
      </c>
      <c r="F26" s="12"/>
      <c r="G26" s="12">
        <f t="shared" ref="G26" si="5">SUM(G5:G25)</f>
        <v>235288</v>
      </c>
      <c r="H26" s="12"/>
      <c r="I26" s="12">
        <f t="shared" ref="I26:J26" si="6">SUM(I5:I25)</f>
        <v>2508363.4500000002</v>
      </c>
      <c r="J26" s="26">
        <f t="shared" si="6"/>
        <v>2508363.4500000002</v>
      </c>
      <c r="K26" s="12"/>
    </row>
    <row r="27" spans="4:14" x14ac:dyDescent="0.25">
      <c r="H27" s="18" t="s">
        <v>28</v>
      </c>
      <c r="I27" s="19">
        <f>I26/G26</f>
        <v>10.660821843867941</v>
      </c>
    </row>
  </sheetData>
  <mergeCells count="1">
    <mergeCell ref="D2:K2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D1:AI27"/>
  <sheetViews>
    <sheetView tabSelected="1" workbookViewId="0">
      <selection activeCell="M15" sqref="M15"/>
    </sheetView>
  </sheetViews>
  <sheetFormatPr defaultRowHeight="15" x14ac:dyDescent="0.25"/>
  <cols>
    <col min="4" max="4" width="27.140625" customWidth="1"/>
    <col min="8" max="8" width="11.85546875" customWidth="1"/>
    <col min="9" max="9" width="12.5703125" bestFit="1" customWidth="1"/>
    <col min="10" max="10" width="13.7109375" customWidth="1"/>
    <col min="11" max="11" width="11" bestFit="1" customWidth="1"/>
  </cols>
  <sheetData>
    <row r="1" spans="4:35" x14ac:dyDescent="0.25">
      <c r="K1" s="27" t="s">
        <v>84</v>
      </c>
    </row>
    <row r="2" spans="4:35" x14ac:dyDescent="0.25">
      <c r="D2" s="74" t="s">
        <v>69</v>
      </c>
      <c r="E2" s="74"/>
      <c r="F2" s="74"/>
      <c r="G2" s="74"/>
      <c r="H2" s="74"/>
      <c r="I2" s="74"/>
      <c r="J2" s="74"/>
      <c r="K2" s="74"/>
    </row>
    <row r="3" spans="4:35" ht="15.75" thickBot="1" x14ac:dyDescent="0.3"/>
    <row r="4" spans="4:35" ht="48.75" thickBot="1" x14ac:dyDescent="0.3">
      <c r="D4" s="13" t="s">
        <v>0</v>
      </c>
      <c r="E4" s="14" t="s">
        <v>1</v>
      </c>
      <c r="F4" s="15" t="s">
        <v>2</v>
      </c>
      <c r="G4" s="15" t="s">
        <v>3</v>
      </c>
      <c r="H4" s="15" t="s">
        <v>43</v>
      </c>
      <c r="I4" s="15" t="s">
        <v>5</v>
      </c>
      <c r="J4" s="15" t="s">
        <v>6</v>
      </c>
      <c r="K4" s="16" t="s">
        <v>7</v>
      </c>
    </row>
    <row r="5" spans="4:35" x14ac:dyDescent="0.25">
      <c r="D5" s="4" t="s">
        <v>8</v>
      </c>
      <c r="E5" s="5">
        <v>44</v>
      </c>
      <c r="F5" s="6">
        <v>3</v>
      </c>
      <c r="G5" s="6">
        <f>E5*F5</f>
        <v>132</v>
      </c>
      <c r="H5" s="21">
        <v>118.11</v>
      </c>
      <c r="I5" s="21">
        <f>H5*E5</f>
        <v>5196.84</v>
      </c>
      <c r="J5" s="21">
        <f>G5*I27</f>
        <v>4002.8314659858543</v>
      </c>
      <c r="K5" s="55">
        <f>J5/E5</f>
        <v>90.973442408769415</v>
      </c>
      <c r="M5" s="70"/>
      <c r="N5" s="70"/>
      <c r="O5" s="70"/>
      <c r="P5" s="70"/>
      <c r="Q5" s="70"/>
      <c r="R5" s="70"/>
      <c r="S5" s="70"/>
      <c r="T5" s="70"/>
      <c r="U5" s="70"/>
      <c r="V5" s="70"/>
      <c r="W5" s="70"/>
      <c r="X5" s="70"/>
      <c r="Y5" s="70"/>
      <c r="Z5" s="70"/>
      <c r="AA5" s="70"/>
      <c r="AB5" s="70"/>
      <c r="AC5" s="70"/>
      <c r="AD5" s="70"/>
      <c r="AE5" s="70"/>
      <c r="AF5" s="70"/>
      <c r="AG5" s="70"/>
      <c r="AH5" s="70"/>
      <c r="AI5" s="70"/>
    </row>
    <row r="6" spans="4:35" x14ac:dyDescent="0.25">
      <c r="D6" s="7" t="s">
        <v>9</v>
      </c>
      <c r="E6" s="1">
        <v>148</v>
      </c>
      <c r="F6" s="2">
        <v>4</v>
      </c>
      <c r="G6" s="2">
        <f>E6*F6</f>
        <v>592</v>
      </c>
      <c r="H6" s="17">
        <f>H5</f>
        <v>118.11</v>
      </c>
      <c r="I6" s="17">
        <f>H6*E6</f>
        <v>17480.28</v>
      </c>
      <c r="J6" s="17">
        <f>G6*$I$27</f>
        <v>17952.092635330497</v>
      </c>
      <c r="K6" s="61">
        <f>J6/E6</f>
        <v>121.29792321169255</v>
      </c>
      <c r="M6" s="70"/>
      <c r="N6" s="70"/>
    </row>
    <row r="7" spans="4:35" x14ac:dyDescent="0.25">
      <c r="D7" s="7" t="s">
        <v>10</v>
      </c>
      <c r="E7" s="1">
        <v>41</v>
      </c>
      <c r="F7" s="2">
        <v>3</v>
      </c>
      <c r="G7" s="2">
        <f t="shared" ref="G7:G25" si="0">E7*F7</f>
        <v>123</v>
      </c>
      <c r="H7" s="17">
        <f t="shared" ref="H7:H25" si="1">H6</f>
        <v>118.11</v>
      </c>
      <c r="I7" s="17">
        <f t="shared" ref="I7:I25" si="2">H7*E7</f>
        <v>4842.51</v>
      </c>
      <c r="J7" s="17">
        <f t="shared" ref="J7:J25" si="3">G7*$I$27</f>
        <v>3729.9111387595458</v>
      </c>
      <c r="K7" s="61">
        <f t="shared" ref="K7:K25" si="4">J7/E7</f>
        <v>90.973442408769415</v>
      </c>
      <c r="M7" s="70"/>
      <c r="N7" s="70"/>
    </row>
    <row r="8" spans="4:35" ht="36" x14ac:dyDescent="0.25">
      <c r="D8" s="7" t="s">
        <v>11</v>
      </c>
      <c r="E8" s="1">
        <v>114</v>
      </c>
      <c r="F8" s="2">
        <v>3</v>
      </c>
      <c r="G8" s="2">
        <f t="shared" si="0"/>
        <v>342</v>
      </c>
      <c r="H8" s="17">
        <f t="shared" si="1"/>
        <v>118.11</v>
      </c>
      <c r="I8" s="17">
        <f t="shared" si="2"/>
        <v>13464.539999999999</v>
      </c>
      <c r="J8" s="17">
        <f t="shared" si="3"/>
        <v>10370.972434599713</v>
      </c>
      <c r="K8" s="61">
        <f t="shared" si="4"/>
        <v>90.973442408769415</v>
      </c>
      <c r="M8" s="70"/>
      <c r="N8" s="70"/>
    </row>
    <row r="9" spans="4:35" ht="60" x14ac:dyDescent="0.25">
      <c r="D9" s="7" t="s">
        <v>12</v>
      </c>
      <c r="E9" s="1">
        <v>441</v>
      </c>
      <c r="F9" s="2">
        <v>4</v>
      </c>
      <c r="G9" s="2">
        <f t="shared" si="0"/>
        <v>1764</v>
      </c>
      <c r="H9" s="17">
        <f t="shared" si="1"/>
        <v>118.11</v>
      </c>
      <c r="I9" s="17">
        <f t="shared" si="2"/>
        <v>52086.51</v>
      </c>
      <c r="J9" s="17">
        <f t="shared" si="3"/>
        <v>53492.384136356413</v>
      </c>
      <c r="K9" s="61">
        <f t="shared" si="4"/>
        <v>121.29792321169255</v>
      </c>
      <c r="M9" s="70"/>
      <c r="N9" s="70"/>
    </row>
    <row r="10" spans="4:35" ht="36" x14ac:dyDescent="0.25">
      <c r="D10" s="7" t="s">
        <v>13</v>
      </c>
      <c r="E10" s="1">
        <v>177</v>
      </c>
      <c r="F10" s="2">
        <v>4</v>
      </c>
      <c r="G10" s="2">
        <f t="shared" si="0"/>
        <v>708</v>
      </c>
      <c r="H10" s="17">
        <f t="shared" si="1"/>
        <v>118.11</v>
      </c>
      <c r="I10" s="17">
        <f t="shared" si="2"/>
        <v>20905.47</v>
      </c>
      <c r="J10" s="17">
        <f t="shared" si="3"/>
        <v>21469.732408469583</v>
      </c>
      <c r="K10" s="61">
        <f t="shared" si="4"/>
        <v>121.29792321169256</v>
      </c>
      <c r="M10" s="70"/>
      <c r="N10" s="70"/>
    </row>
    <row r="11" spans="4:35" ht="24" x14ac:dyDescent="0.25">
      <c r="D11" s="7" t="s">
        <v>14</v>
      </c>
      <c r="E11" s="1">
        <v>1740</v>
      </c>
      <c r="F11" s="2">
        <v>3</v>
      </c>
      <c r="G11" s="2">
        <f t="shared" si="0"/>
        <v>5220</v>
      </c>
      <c r="H11" s="17">
        <f t="shared" si="1"/>
        <v>118.11</v>
      </c>
      <c r="I11" s="17">
        <f t="shared" si="2"/>
        <v>205511.4</v>
      </c>
      <c r="J11" s="17">
        <f t="shared" si="3"/>
        <v>158293.78979125878</v>
      </c>
      <c r="K11" s="61">
        <f t="shared" si="4"/>
        <v>90.973442408769415</v>
      </c>
      <c r="M11" s="70"/>
      <c r="N11" s="70"/>
    </row>
    <row r="12" spans="4:35" ht="36" x14ac:dyDescent="0.25">
      <c r="D12" s="8" t="s">
        <v>15</v>
      </c>
      <c r="E12" s="3">
        <v>0</v>
      </c>
      <c r="F12" s="2">
        <v>3</v>
      </c>
      <c r="G12" s="2">
        <f t="shared" si="0"/>
        <v>0</v>
      </c>
      <c r="H12" s="17">
        <f t="shared" si="1"/>
        <v>118.11</v>
      </c>
      <c r="I12" s="17">
        <f t="shared" si="2"/>
        <v>0</v>
      </c>
      <c r="J12" s="17">
        <f t="shared" si="3"/>
        <v>0</v>
      </c>
      <c r="K12" s="61">
        <v>0</v>
      </c>
      <c r="M12" s="70"/>
      <c r="N12" s="70"/>
    </row>
    <row r="13" spans="4:35" ht="60" x14ac:dyDescent="0.25">
      <c r="D13" s="7" t="s">
        <v>16</v>
      </c>
      <c r="E13" s="1">
        <v>29584</v>
      </c>
      <c r="F13" s="2">
        <v>4</v>
      </c>
      <c r="G13" s="2">
        <f t="shared" si="0"/>
        <v>118336</v>
      </c>
      <c r="H13" s="17">
        <f t="shared" si="1"/>
        <v>118.11</v>
      </c>
      <c r="I13" s="17">
        <f t="shared" si="2"/>
        <v>3494166.2399999998</v>
      </c>
      <c r="J13" s="17">
        <f t="shared" si="3"/>
        <v>3588477.7602947121</v>
      </c>
      <c r="K13" s="61">
        <f t="shared" si="4"/>
        <v>121.29792321169253</v>
      </c>
      <c r="M13" s="70"/>
      <c r="N13" s="70"/>
    </row>
    <row r="14" spans="4:35" ht="24" x14ac:dyDescent="0.25">
      <c r="D14" s="7" t="s">
        <v>85</v>
      </c>
      <c r="E14" s="1">
        <v>1897</v>
      </c>
      <c r="F14" s="2">
        <v>4</v>
      </c>
      <c r="G14" s="2">
        <f t="shared" si="0"/>
        <v>7588</v>
      </c>
      <c r="H14" s="17">
        <f t="shared" si="1"/>
        <v>118.11</v>
      </c>
      <c r="I14" s="17">
        <f t="shared" si="2"/>
        <v>224054.67</v>
      </c>
      <c r="J14" s="17">
        <f t="shared" si="3"/>
        <v>230102.16033258077</v>
      </c>
      <c r="K14" s="61">
        <f t="shared" si="4"/>
        <v>121.29792321169255</v>
      </c>
      <c r="M14" s="70"/>
      <c r="N14" s="70"/>
    </row>
    <row r="15" spans="4:35" ht="36" x14ac:dyDescent="0.25">
      <c r="D15" s="7" t="s">
        <v>17</v>
      </c>
      <c r="E15" s="1">
        <v>1130</v>
      </c>
      <c r="F15" s="2">
        <v>4</v>
      </c>
      <c r="G15" s="2">
        <f t="shared" si="0"/>
        <v>4520</v>
      </c>
      <c r="H15" s="17">
        <f t="shared" si="1"/>
        <v>118.11</v>
      </c>
      <c r="I15" s="17">
        <f t="shared" si="2"/>
        <v>133464.29999999999</v>
      </c>
      <c r="J15" s="17">
        <f t="shared" si="3"/>
        <v>137066.65322921259</v>
      </c>
      <c r="K15" s="61">
        <f t="shared" si="4"/>
        <v>121.29792321169256</v>
      </c>
      <c r="M15" s="70"/>
      <c r="N15" s="70"/>
    </row>
    <row r="16" spans="4:35" ht="24" x14ac:dyDescent="0.25">
      <c r="D16" s="7" t="s">
        <v>18</v>
      </c>
      <c r="E16" s="1">
        <v>1234</v>
      </c>
      <c r="F16" s="2">
        <v>4</v>
      </c>
      <c r="G16" s="2">
        <f t="shared" si="0"/>
        <v>4936</v>
      </c>
      <c r="H16" s="17">
        <f t="shared" si="1"/>
        <v>118.11</v>
      </c>
      <c r="I16" s="17">
        <f t="shared" si="2"/>
        <v>145747.74</v>
      </c>
      <c r="J16" s="17">
        <f t="shared" si="3"/>
        <v>149681.63724322862</v>
      </c>
      <c r="K16" s="61">
        <f t="shared" si="4"/>
        <v>121.29792321169256</v>
      </c>
      <c r="M16" s="70"/>
      <c r="N16" s="70"/>
    </row>
    <row r="17" spans="4:14" ht="24" x14ac:dyDescent="0.25">
      <c r="D17" s="7" t="s">
        <v>19</v>
      </c>
      <c r="E17" s="1">
        <v>330</v>
      </c>
      <c r="F17" s="2">
        <v>4</v>
      </c>
      <c r="G17" s="2">
        <f t="shared" si="0"/>
        <v>1320</v>
      </c>
      <c r="H17" s="17">
        <f t="shared" si="1"/>
        <v>118.11</v>
      </c>
      <c r="I17" s="17">
        <f t="shared" si="2"/>
        <v>38976.300000000003</v>
      </c>
      <c r="J17" s="17">
        <f t="shared" si="3"/>
        <v>40028.314659858544</v>
      </c>
      <c r="K17" s="61">
        <f t="shared" si="4"/>
        <v>121.29792321169256</v>
      </c>
      <c r="M17" s="70"/>
      <c r="N17" s="70"/>
    </row>
    <row r="18" spans="4:14" ht="24" x14ac:dyDescent="0.25">
      <c r="D18" s="7" t="s">
        <v>20</v>
      </c>
      <c r="E18" s="1">
        <v>3337</v>
      </c>
      <c r="F18" s="2">
        <v>4</v>
      </c>
      <c r="G18" s="2">
        <f t="shared" si="0"/>
        <v>13348</v>
      </c>
      <c r="H18" s="17">
        <f t="shared" si="1"/>
        <v>118.11</v>
      </c>
      <c r="I18" s="17">
        <f t="shared" si="2"/>
        <v>394133.07</v>
      </c>
      <c r="J18" s="17">
        <f t="shared" si="3"/>
        <v>404771.16975741804</v>
      </c>
      <c r="K18" s="61">
        <f t="shared" si="4"/>
        <v>121.29792321169255</v>
      </c>
      <c r="M18" s="70"/>
      <c r="N18" s="70"/>
    </row>
    <row r="19" spans="4:14" x14ac:dyDescent="0.25">
      <c r="D19" s="7" t="s">
        <v>21</v>
      </c>
      <c r="E19" s="1">
        <v>627</v>
      </c>
      <c r="F19" s="2">
        <v>4</v>
      </c>
      <c r="G19" s="2">
        <f t="shared" si="0"/>
        <v>2508</v>
      </c>
      <c r="H19" s="17">
        <f t="shared" si="1"/>
        <v>118.11</v>
      </c>
      <c r="I19" s="17">
        <f t="shared" si="2"/>
        <v>74054.97</v>
      </c>
      <c r="J19" s="17">
        <f t="shared" si="3"/>
        <v>76053.79785373123</v>
      </c>
      <c r="K19" s="61">
        <f t="shared" si="4"/>
        <v>121.29792321169255</v>
      </c>
      <c r="M19" s="70"/>
      <c r="N19" s="70"/>
    </row>
    <row r="20" spans="4:14" ht="48" x14ac:dyDescent="0.25">
      <c r="D20" s="7" t="s">
        <v>22</v>
      </c>
      <c r="E20" s="1">
        <v>10246</v>
      </c>
      <c r="F20" s="2">
        <v>4</v>
      </c>
      <c r="G20" s="2">
        <f t="shared" si="0"/>
        <v>40984</v>
      </c>
      <c r="H20" s="17">
        <f t="shared" si="1"/>
        <v>118.11</v>
      </c>
      <c r="I20" s="17">
        <f t="shared" si="2"/>
        <v>1210155.06</v>
      </c>
      <c r="J20" s="17">
        <f t="shared" si="3"/>
        <v>1242818.5212270019</v>
      </c>
      <c r="K20" s="61">
        <f t="shared" si="4"/>
        <v>121.29792321169255</v>
      </c>
      <c r="M20" s="70"/>
      <c r="N20" s="70"/>
    </row>
    <row r="21" spans="4:14" x14ac:dyDescent="0.25">
      <c r="D21" s="7" t="s">
        <v>23</v>
      </c>
      <c r="E21" s="1">
        <v>4305</v>
      </c>
      <c r="F21" s="2">
        <v>4</v>
      </c>
      <c r="G21" s="2">
        <f t="shared" si="0"/>
        <v>17220</v>
      </c>
      <c r="H21" s="17">
        <f t="shared" si="1"/>
        <v>118.11</v>
      </c>
      <c r="I21" s="17">
        <f t="shared" si="2"/>
        <v>508463.55</v>
      </c>
      <c r="J21" s="17">
        <f t="shared" si="3"/>
        <v>522187.55942633643</v>
      </c>
      <c r="K21" s="61">
        <f t="shared" si="4"/>
        <v>121.29792321169255</v>
      </c>
      <c r="M21" s="70"/>
      <c r="N21" s="70"/>
    </row>
    <row r="22" spans="4:14" x14ac:dyDescent="0.25">
      <c r="D22" s="7" t="s">
        <v>24</v>
      </c>
      <c r="E22" s="1">
        <v>57</v>
      </c>
      <c r="F22" s="2">
        <v>3</v>
      </c>
      <c r="G22" s="2">
        <f t="shared" si="0"/>
        <v>171</v>
      </c>
      <c r="H22" s="17">
        <f t="shared" si="1"/>
        <v>118.11</v>
      </c>
      <c r="I22" s="17">
        <f t="shared" si="2"/>
        <v>6732.2699999999995</v>
      </c>
      <c r="J22" s="17">
        <f t="shared" si="3"/>
        <v>5185.4862172998564</v>
      </c>
      <c r="K22" s="61">
        <f t="shared" si="4"/>
        <v>90.973442408769415</v>
      </c>
      <c r="M22" s="70"/>
      <c r="N22" s="70"/>
    </row>
    <row r="23" spans="4:14" ht="36" x14ac:dyDescent="0.25">
      <c r="D23" s="7" t="s">
        <v>25</v>
      </c>
      <c r="E23" s="1">
        <v>4305</v>
      </c>
      <c r="F23" s="2">
        <v>3</v>
      </c>
      <c r="G23" s="2">
        <f t="shared" si="0"/>
        <v>12915</v>
      </c>
      <c r="H23" s="17">
        <f t="shared" si="1"/>
        <v>118.11</v>
      </c>
      <c r="I23" s="17">
        <f t="shared" si="2"/>
        <v>508463.55</v>
      </c>
      <c r="J23" s="17">
        <f t="shared" si="3"/>
        <v>391640.6695697523</v>
      </c>
      <c r="K23" s="61">
        <f t="shared" si="4"/>
        <v>90.973442408769401</v>
      </c>
      <c r="M23" s="70"/>
      <c r="N23" s="70"/>
    </row>
    <row r="24" spans="4:14" ht="36" x14ac:dyDescent="0.25">
      <c r="D24" s="7" t="s">
        <v>27</v>
      </c>
      <c r="E24" s="1">
        <v>149</v>
      </c>
      <c r="F24" s="2">
        <v>4</v>
      </c>
      <c r="G24" s="2">
        <f t="shared" si="0"/>
        <v>596</v>
      </c>
      <c r="H24" s="17">
        <f t="shared" si="1"/>
        <v>118.11</v>
      </c>
      <c r="I24" s="17">
        <f t="shared" si="2"/>
        <v>17598.39</v>
      </c>
      <c r="J24" s="17">
        <f t="shared" si="3"/>
        <v>18073.390558542189</v>
      </c>
      <c r="K24" s="61">
        <f t="shared" si="4"/>
        <v>121.29792321169255</v>
      </c>
      <c r="M24" s="70"/>
      <c r="N24" s="70"/>
    </row>
    <row r="25" spans="4:14" ht="36.75" thickBot="1" x14ac:dyDescent="0.3">
      <c r="D25" s="9" t="s">
        <v>26</v>
      </c>
      <c r="E25" s="10">
        <v>31</v>
      </c>
      <c r="F25" s="11">
        <v>4</v>
      </c>
      <c r="G25" s="11">
        <f t="shared" si="0"/>
        <v>124</v>
      </c>
      <c r="H25" s="23">
        <f t="shared" si="1"/>
        <v>118.11</v>
      </c>
      <c r="I25" s="23">
        <f t="shared" si="2"/>
        <v>3661.41</v>
      </c>
      <c r="J25" s="23">
        <f t="shared" si="3"/>
        <v>3760.2356195624689</v>
      </c>
      <c r="K25" s="62">
        <f t="shared" si="4"/>
        <v>121.29792321169255</v>
      </c>
      <c r="M25" s="70"/>
      <c r="N25" s="70"/>
    </row>
    <row r="26" spans="4:14" x14ac:dyDescent="0.25">
      <c r="E26" s="12">
        <f>SUM(E5:E25)</f>
        <v>59937</v>
      </c>
      <c r="F26" s="12"/>
      <c r="G26" s="12">
        <f t="shared" ref="G26" si="5">SUM(G5:G25)</f>
        <v>233447</v>
      </c>
      <c r="H26" s="12"/>
      <c r="I26" s="54">
        <f t="shared" ref="I26:J26" si="6">SUM(I5:I25)</f>
        <v>7079159.0699999975</v>
      </c>
      <c r="J26" s="26">
        <f t="shared" si="6"/>
        <v>7079159.0699999975</v>
      </c>
      <c r="K26" s="12"/>
    </row>
    <row r="27" spans="4:14" x14ac:dyDescent="0.25">
      <c r="H27" s="18" t="s">
        <v>28</v>
      </c>
      <c r="I27" s="19">
        <f>I26/G26</f>
        <v>30.324480802923137</v>
      </c>
    </row>
  </sheetData>
  <mergeCells count="1">
    <mergeCell ref="D2:K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D1:J26"/>
  <sheetViews>
    <sheetView workbookViewId="0">
      <selection activeCell="D14" sqref="D14"/>
    </sheetView>
  </sheetViews>
  <sheetFormatPr defaultRowHeight="15" x14ac:dyDescent="0.25"/>
  <cols>
    <col min="4" max="4" width="27.140625" customWidth="1"/>
    <col min="8" max="8" width="11.85546875" customWidth="1"/>
    <col min="9" max="9" width="14" bestFit="1" customWidth="1"/>
    <col min="10" max="10" width="10.85546875" bestFit="1" customWidth="1"/>
  </cols>
  <sheetData>
    <row r="1" spans="4:10" x14ac:dyDescent="0.25">
      <c r="J1" s="27" t="s">
        <v>71</v>
      </c>
    </row>
    <row r="2" spans="4:10" x14ac:dyDescent="0.25">
      <c r="D2" s="74" t="s">
        <v>54</v>
      </c>
      <c r="E2" s="74"/>
      <c r="F2" s="74"/>
      <c r="G2" s="74"/>
      <c r="H2" s="74"/>
      <c r="I2" s="74"/>
      <c r="J2" s="74"/>
    </row>
    <row r="3" spans="4:10" ht="15.75" thickBot="1" x14ac:dyDescent="0.3"/>
    <row r="4" spans="4:10" ht="48.75" thickBot="1" x14ac:dyDescent="0.3">
      <c r="D4" s="13" t="s">
        <v>0</v>
      </c>
      <c r="E4" s="14" t="s">
        <v>1</v>
      </c>
      <c r="F4" s="15" t="s">
        <v>2</v>
      </c>
      <c r="G4" s="15" t="s">
        <v>29</v>
      </c>
      <c r="H4" s="15" t="s">
        <v>30</v>
      </c>
      <c r="I4" s="15" t="s">
        <v>31</v>
      </c>
      <c r="J4" s="16" t="s">
        <v>7</v>
      </c>
    </row>
    <row r="5" spans="4:10" x14ac:dyDescent="0.25">
      <c r="D5" s="4" t="s">
        <v>8</v>
      </c>
      <c r="E5" s="5">
        <v>44</v>
      </c>
      <c r="F5" s="6">
        <v>0</v>
      </c>
      <c r="G5" s="6">
        <f>E5*F5</f>
        <v>0</v>
      </c>
      <c r="H5" s="21">
        <v>5</v>
      </c>
      <c r="I5" s="6">
        <f>E5*G5*H5</f>
        <v>0</v>
      </c>
      <c r="J5" s="55">
        <f>I5/E5</f>
        <v>0</v>
      </c>
    </row>
    <row r="6" spans="4:10" x14ac:dyDescent="0.25">
      <c r="D6" s="7" t="s">
        <v>9</v>
      </c>
      <c r="E6" s="1">
        <v>148</v>
      </c>
      <c r="F6" s="2">
        <v>2</v>
      </c>
      <c r="G6" s="2">
        <v>100</v>
      </c>
      <c r="H6" s="17">
        <f>H5</f>
        <v>5</v>
      </c>
      <c r="I6" s="24">
        <f>E6*G6*H6</f>
        <v>74000</v>
      </c>
      <c r="J6" s="56">
        <f>I6/E6</f>
        <v>500</v>
      </c>
    </row>
    <row r="7" spans="4:10" x14ac:dyDescent="0.25">
      <c r="D7" s="7" t="s">
        <v>10</v>
      </c>
      <c r="E7" s="1">
        <v>41</v>
      </c>
      <c r="F7" s="2">
        <v>2</v>
      </c>
      <c r="G7" s="2">
        <v>100</v>
      </c>
      <c r="H7" s="17">
        <f t="shared" ref="H7:H25" si="0">H6</f>
        <v>5</v>
      </c>
      <c r="I7" s="24">
        <f t="shared" ref="I7:I25" si="1">E7*G7*H7</f>
        <v>20500</v>
      </c>
      <c r="J7" s="56">
        <f t="shared" ref="J7:J25" si="2">I7/E7</f>
        <v>500</v>
      </c>
    </row>
    <row r="8" spans="4:10" ht="36" x14ac:dyDescent="0.25">
      <c r="D8" s="7" t="s">
        <v>11</v>
      </c>
      <c r="E8" s="1">
        <v>114</v>
      </c>
      <c r="F8" s="2">
        <v>5</v>
      </c>
      <c r="G8" s="2">
        <v>1000</v>
      </c>
      <c r="H8" s="17">
        <f t="shared" si="0"/>
        <v>5</v>
      </c>
      <c r="I8" s="24">
        <f t="shared" si="1"/>
        <v>570000</v>
      </c>
      <c r="J8" s="56">
        <f t="shared" si="2"/>
        <v>5000</v>
      </c>
    </row>
    <row r="9" spans="4:10" ht="60" x14ac:dyDescent="0.25">
      <c r="D9" s="7" t="s">
        <v>12</v>
      </c>
      <c r="E9" s="1">
        <v>441</v>
      </c>
      <c r="F9" s="2">
        <v>2</v>
      </c>
      <c r="G9" s="2">
        <v>100</v>
      </c>
      <c r="H9" s="17">
        <f t="shared" si="0"/>
        <v>5</v>
      </c>
      <c r="I9" s="24">
        <f t="shared" si="1"/>
        <v>220500</v>
      </c>
      <c r="J9" s="56">
        <f t="shared" si="2"/>
        <v>500</v>
      </c>
    </row>
    <row r="10" spans="4:10" ht="36" x14ac:dyDescent="0.25">
      <c r="D10" s="7" t="s">
        <v>13</v>
      </c>
      <c r="E10" s="1">
        <v>177</v>
      </c>
      <c r="F10" s="2">
        <v>1</v>
      </c>
      <c r="G10" s="2">
        <v>20</v>
      </c>
      <c r="H10" s="17">
        <f t="shared" si="0"/>
        <v>5</v>
      </c>
      <c r="I10" s="24">
        <f t="shared" si="1"/>
        <v>17700</v>
      </c>
      <c r="J10" s="56">
        <f t="shared" si="2"/>
        <v>100</v>
      </c>
    </row>
    <row r="11" spans="4:10" ht="24" x14ac:dyDescent="0.25">
      <c r="D11" s="7" t="s">
        <v>14</v>
      </c>
      <c r="E11" s="1">
        <v>1740</v>
      </c>
      <c r="F11" s="2">
        <v>1</v>
      </c>
      <c r="G11" s="2">
        <v>20</v>
      </c>
      <c r="H11" s="17">
        <f t="shared" si="0"/>
        <v>5</v>
      </c>
      <c r="I11" s="24">
        <f t="shared" si="1"/>
        <v>174000</v>
      </c>
      <c r="J11" s="56">
        <f t="shared" si="2"/>
        <v>100</v>
      </c>
    </row>
    <row r="12" spans="4:10" ht="36" x14ac:dyDescent="0.25">
      <c r="D12" s="8" t="s">
        <v>15</v>
      </c>
      <c r="E12" s="3">
        <v>0</v>
      </c>
      <c r="F12" s="2">
        <v>0</v>
      </c>
      <c r="G12" s="2">
        <v>0</v>
      </c>
      <c r="H12" s="17">
        <f t="shared" si="0"/>
        <v>5</v>
      </c>
      <c r="I12" s="24">
        <f t="shared" si="1"/>
        <v>0</v>
      </c>
      <c r="J12" s="56">
        <v>0</v>
      </c>
    </row>
    <row r="13" spans="4:10" ht="60" x14ac:dyDescent="0.25">
      <c r="D13" s="7" t="s">
        <v>16</v>
      </c>
      <c r="E13" s="1">
        <v>29584</v>
      </c>
      <c r="F13" s="2">
        <v>0</v>
      </c>
      <c r="G13" s="2">
        <v>0</v>
      </c>
      <c r="H13" s="17">
        <f t="shared" si="0"/>
        <v>5</v>
      </c>
      <c r="I13" s="24">
        <f t="shared" si="1"/>
        <v>0</v>
      </c>
      <c r="J13" s="56">
        <f t="shared" si="2"/>
        <v>0</v>
      </c>
    </row>
    <row r="14" spans="4:10" ht="24" x14ac:dyDescent="0.25">
      <c r="D14" s="7" t="s">
        <v>85</v>
      </c>
      <c r="E14" s="1">
        <v>1897</v>
      </c>
      <c r="F14" s="2">
        <v>0</v>
      </c>
      <c r="G14" s="2">
        <v>0</v>
      </c>
      <c r="H14" s="17">
        <f t="shared" si="0"/>
        <v>5</v>
      </c>
      <c r="I14" s="24">
        <f t="shared" si="1"/>
        <v>0</v>
      </c>
      <c r="J14" s="56">
        <f t="shared" si="2"/>
        <v>0</v>
      </c>
    </row>
    <row r="15" spans="4:10" ht="36" x14ac:dyDescent="0.25">
      <c r="D15" s="7" t="s">
        <v>17</v>
      </c>
      <c r="E15" s="1">
        <v>1130</v>
      </c>
      <c r="F15" s="2">
        <v>3</v>
      </c>
      <c r="G15" s="2">
        <v>300</v>
      </c>
      <c r="H15" s="17">
        <f t="shared" si="0"/>
        <v>5</v>
      </c>
      <c r="I15" s="24">
        <f t="shared" si="1"/>
        <v>1695000</v>
      </c>
      <c r="J15" s="56">
        <f t="shared" si="2"/>
        <v>1500</v>
      </c>
    </row>
    <row r="16" spans="4:10" ht="24" x14ac:dyDescent="0.25">
      <c r="D16" s="7" t="s">
        <v>18</v>
      </c>
      <c r="E16" s="1">
        <v>1234</v>
      </c>
      <c r="F16" s="2">
        <v>3</v>
      </c>
      <c r="G16" s="2">
        <v>300</v>
      </c>
      <c r="H16" s="17">
        <f t="shared" si="0"/>
        <v>5</v>
      </c>
      <c r="I16" s="24">
        <f>E16*G16*H16</f>
        <v>1851000</v>
      </c>
      <c r="J16" s="56">
        <f t="shared" si="2"/>
        <v>1500</v>
      </c>
    </row>
    <row r="17" spans="4:10" ht="24" x14ac:dyDescent="0.25">
      <c r="D17" s="7" t="s">
        <v>19</v>
      </c>
      <c r="E17" s="1">
        <v>330</v>
      </c>
      <c r="F17" s="2">
        <v>3</v>
      </c>
      <c r="G17" s="2">
        <v>300</v>
      </c>
      <c r="H17" s="17">
        <f t="shared" si="0"/>
        <v>5</v>
      </c>
      <c r="I17" s="24">
        <f t="shared" si="1"/>
        <v>495000</v>
      </c>
      <c r="J17" s="56">
        <f t="shared" si="2"/>
        <v>1500</v>
      </c>
    </row>
    <row r="18" spans="4:10" ht="24" x14ac:dyDescent="0.25">
      <c r="D18" s="7" t="s">
        <v>20</v>
      </c>
      <c r="E18" s="1">
        <v>3337</v>
      </c>
      <c r="F18" s="2">
        <v>3</v>
      </c>
      <c r="G18" s="2">
        <v>300</v>
      </c>
      <c r="H18" s="17">
        <f t="shared" si="0"/>
        <v>5</v>
      </c>
      <c r="I18" s="24">
        <f t="shared" si="1"/>
        <v>5005500</v>
      </c>
      <c r="J18" s="56">
        <f t="shared" si="2"/>
        <v>1500</v>
      </c>
    </row>
    <row r="19" spans="4:10" x14ac:dyDescent="0.25">
      <c r="D19" s="7" t="s">
        <v>21</v>
      </c>
      <c r="E19" s="1">
        <v>627</v>
      </c>
      <c r="F19" s="2">
        <v>3</v>
      </c>
      <c r="G19" s="2">
        <v>300</v>
      </c>
      <c r="H19" s="17">
        <f t="shared" si="0"/>
        <v>5</v>
      </c>
      <c r="I19" s="24">
        <f t="shared" si="1"/>
        <v>940500</v>
      </c>
      <c r="J19" s="56">
        <f t="shared" si="2"/>
        <v>1500</v>
      </c>
    </row>
    <row r="20" spans="4:10" ht="48" x14ac:dyDescent="0.25">
      <c r="D20" s="7" t="s">
        <v>22</v>
      </c>
      <c r="E20" s="1">
        <v>10246</v>
      </c>
      <c r="F20" s="2">
        <v>3</v>
      </c>
      <c r="G20" s="2">
        <v>300</v>
      </c>
      <c r="H20" s="17">
        <f t="shared" si="0"/>
        <v>5</v>
      </c>
      <c r="I20" s="24">
        <f t="shared" si="1"/>
        <v>15369000</v>
      </c>
      <c r="J20" s="56">
        <f t="shared" si="2"/>
        <v>1500</v>
      </c>
    </row>
    <row r="21" spans="4:10" x14ac:dyDescent="0.25">
      <c r="D21" s="7" t="s">
        <v>23</v>
      </c>
      <c r="E21" s="1">
        <v>4305</v>
      </c>
      <c r="F21" s="2">
        <v>2</v>
      </c>
      <c r="G21" s="2">
        <v>100</v>
      </c>
      <c r="H21" s="17">
        <f t="shared" si="0"/>
        <v>5</v>
      </c>
      <c r="I21" s="24">
        <f t="shared" si="1"/>
        <v>2152500</v>
      </c>
      <c r="J21" s="56">
        <f t="shared" si="2"/>
        <v>500</v>
      </c>
    </row>
    <row r="22" spans="4:10" x14ac:dyDescent="0.25">
      <c r="D22" s="7" t="s">
        <v>24</v>
      </c>
      <c r="E22" s="1">
        <v>57</v>
      </c>
      <c r="F22" s="2">
        <v>2</v>
      </c>
      <c r="G22" s="2">
        <v>100</v>
      </c>
      <c r="H22" s="17">
        <f t="shared" si="0"/>
        <v>5</v>
      </c>
      <c r="I22" s="24">
        <f t="shared" si="1"/>
        <v>28500</v>
      </c>
      <c r="J22" s="56">
        <f t="shared" si="2"/>
        <v>500</v>
      </c>
    </row>
    <row r="23" spans="4:10" ht="36" x14ac:dyDescent="0.25">
      <c r="D23" s="7" t="s">
        <v>25</v>
      </c>
      <c r="E23" s="1">
        <v>4305</v>
      </c>
      <c r="F23" s="2">
        <v>3</v>
      </c>
      <c r="G23" s="2">
        <v>300</v>
      </c>
      <c r="H23" s="17">
        <f t="shared" si="0"/>
        <v>5</v>
      </c>
      <c r="I23" s="24">
        <f t="shared" si="1"/>
        <v>6457500</v>
      </c>
      <c r="J23" s="56">
        <f t="shared" si="2"/>
        <v>1500</v>
      </c>
    </row>
    <row r="24" spans="4:10" ht="36" x14ac:dyDescent="0.25">
      <c r="D24" s="7" t="s">
        <v>27</v>
      </c>
      <c r="E24" s="1">
        <v>149</v>
      </c>
      <c r="F24" s="2">
        <v>1</v>
      </c>
      <c r="G24" s="2">
        <v>20</v>
      </c>
      <c r="H24" s="17">
        <f t="shared" si="0"/>
        <v>5</v>
      </c>
      <c r="I24" s="24">
        <f t="shared" si="1"/>
        <v>14900</v>
      </c>
      <c r="J24" s="56">
        <f t="shared" si="2"/>
        <v>100</v>
      </c>
    </row>
    <row r="25" spans="4:10" ht="36.75" thickBot="1" x14ac:dyDescent="0.3">
      <c r="D25" s="9" t="s">
        <v>26</v>
      </c>
      <c r="E25" s="10">
        <v>31</v>
      </c>
      <c r="F25" s="11">
        <v>1</v>
      </c>
      <c r="G25" s="11">
        <v>20</v>
      </c>
      <c r="H25" s="23">
        <f t="shared" si="0"/>
        <v>5</v>
      </c>
      <c r="I25" s="43">
        <f t="shared" si="1"/>
        <v>3100</v>
      </c>
      <c r="J25" s="57">
        <f t="shared" si="2"/>
        <v>100</v>
      </c>
    </row>
    <row r="26" spans="4:10" x14ac:dyDescent="0.25">
      <c r="I26" s="42">
        <f>SUM(I5:I25)</f>
        <v>35089200</v>
      </c>
    </row>
  </sheetData>
  <mergeCells count="1">
    <mergeCell ref="D2:J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D1:L26"/>
  <sheetViews>
    <sheetView workbookViewId="0">
      <selection activeCell="D14" sqref="D14"/>
    </sheetView>
  </sheetViews>
  <sheetFormatPr defaultRowHeight="15" x14ac:dyDescent="0.25"/>
  <cols>
    <col min="4" max="4" width="27.140625" customWidth="1"/>
    <col min="8" max="8" width="10.5703125" customWidth="1"/>
    <col min="9" max="10" width="11.85546875" customWidth="1"/>
    <col min="11" max="11" width="14" bestFit="1" customWidth="1"/>
    <col min="12" max="12" width="11.7109375" bestFit="1" customWidth="1"/>
  </cols>
  <sheetData>
    <row r="1" spans="4:12" x14ac:dyDescent="0.25">
      <c r="L1" s="27" t="s">
        <v>72</v>
      </c>
    </row>
    <row r="2" spans="4:12" x14ac:dyDescent="0.25">
      <c r="D2" s="74" t="s">
        <v>66</v>
      </c>
      <c r="E2" s="74"/>
      <c r="F2" s="74"/>
      <c r="G2" s="74"/>
      <c r="H2" s="74"/>
      <c r="I2" s="74"/>
      <c r="J2" s="74"/>
      <c r="K2" s="74"/>
      <c r="L2" s="74"/>
    </row>
    <row r="3" spans="4:12" ht="15.75" thickBot="1" x14ac:dyDescent="0.3"/>
    <row r="4" spans="4:12" ht="60.75" thickBot="1" x14ac:dyDescent="0.3">
      <c r="D4" s="13" t="s">
        <v>0</v>
      </c>
      <c r="E4" s="14" t="s">
        <v>1</v>
      </c>
      <c r="F4" s="15" t="s">
        <v>2</v>
      </c>
      <c r="G4" s="15" t="s">
        <v>47</v>
      </c>
      <c r="H4" s="15" t="s">
        <v>48</v>
      </c>
      <c r="I4" s="15" t="s">
        <v>49</v>
      </c>
      <c r="J4" s="15" t="s">
        <v>50</v>
      </c>
      <c r="K4" s="15" t="s">
        <v>7</v>
      </c>
      <c r="L4" s="16" t="s">
        <v>31</v>
      </c>
    </row>
    <row r="5" spans="4:12" x14ac:dyDescent="0.25">
      <c r="D5" s="4" t="s">
        <v>8</v>
      </c>
      <c r="E5" s="5">
        <v>44</v>
      </c>
      <c r="F5" s="6">
        <v>0</v>
      </c>
      <c r="G5" s="6">
        <v>0</v>
      </c>
      <c r="H5" s="6">
        <v>0</v>
      </c>
      <c r="I5" s="6">
        <v>0</v>
      </c>
      <c r="J5" s="6">
        <v>0</v>
      </c>
      <c r="K5" s="63">
        <v>0</v>
      </c>
      <c r="L5" s="66">
        <v>0</v>
      </c>
    </row>
    <row r="6" spans="4:12" x14ac:dyDescent="0.25">
      <c r="D6" s="7" t="s">
        <v>9</v>
      </c>
      <c r="E6" s="1">
        <v>148</v>
      </c>
      <c r="F6" s="2">
        <v>0</v>
      </c>
      <c r="G6" s="2">
        <v>0</v>
      </c>
      <c r="H6" s="2">
        <v>0</v>
      </c>
      <c r="I6" s="30">
        <v>0</v>
      </c>
      <c r="J6" s="32">
        <v>0</v>
      </c>
      <c r="K6" s="59">
        <v>0</v>
      </c>
      <c r="L6" s="67">
        <v>0</v>
      </c>
    </row>
    <row r="7" spans="4:12" x14ac:dyDescent="0.25">
      <c r="D7" s="7" t="s">
        <v>10</v>
      </c>
      <c r="E7" s="1">
        <v>41</v>
      </c>
      <c r="F7" s="2">
        <v>0</v>
      </c>
      <c r="G7" s="2">
        <v>0</v>
      </c>
      <c r="H7" s="2">
        <v>0</v>
      </c>
      <c r="I7" s="30">
        <v>0</v>
      </c>
      <c r="J7" s="32">
        <v>0</v>
      </c>
      <c r="K7" s="59">
        <v>0</v>
      </c>
      <c r="L7" s="67">
        <v>0</v>
      </c>
    </row>
    <row r="8" spans="4:12" ht="36" x14ac:dyDescent="0.25">
      <c r="D8" s="7" t="s">
        <v>11</v>
      </c>
      <c r="E8" s="1">
        <v>114</v>
      </c>
      <c r="F8" s="2">
        <v>0</v>
      </c>
      <c r="G8" s="2">
        <v>0</v>
      </c>
      <c r="H8" s="2">
        <v>0</v>
      </c>
      <c r="I8" s="30">
        <v>0</v>
      </c>
      <c r="J8" s="32">
        <v>0</v>
      </c>
      <c r="K8" s="59">
        <v>0</v>
      </c>
      <c r="L8" s="67">
        <v>0</v>
      </c>
    </row>
    <row r="9" spans="4:12" ht="60" x14ac:dyDescent="0.25">
      <c r="D9" s="7" t="s">
        <v>12</v>
      </c>
      <c r="E9" s="1">
        <v>441</v>
      </c>
      <c r="F9" s="2">
        <v>0</v>
      </c>
      <c r="G9" s="2">
        <v>0</v>
      </c>
      <c r="H9" s="2">
        <v>0</v>
      </c>
      <c r="I9" s="30">
        <v>0</v>
      </c>
      <c r="J9" s="32">
        <v>0</v>
      </c>
      <c r="K9" s="59">
        <v>0</v>
      </c>
      <c r="L9" s="67">
        <v>0</v>
      </c>
    </row>
    <row r="10" spans="4:12" ht="36" x14ac:dyDescent="0.25">
      <c r="D10" s="7" t="s">
        <v>13</v>
      </c>
      <c r="E10" s="1">
        <v>177</v>
      </c>
      <c r="F10" s="2">
        <v>0</v>
      </c>
      <c r="G10" s="2">
        <v>0</v>
      </c>
      <c r="H10" s="2">
        <v>0</v>
      </c>
      <c r="I10" s="30">
        <v>0</v>
      </c>
      <c r="J10" s="32">
        <v>0</v>
      </c>
      <c r="K10" s="59">
        <v>0</v>
      </c>
      <c r="L10" s="67">
        <v>0</v>
      </c>
    </row>
    <row r="11" spans="4:12" ht="24" x14ac:dyDescent="0.25">
      <c r="D11" s="7" t="s">
        <v>14</v>
      </c>
      <c r="E11" s="1">
        <v>1740</v>
      </c>
      <c r="F11" s="2">
        <v>0</v>
      </c>
      <c r="G11" s="2">
        <v>0</v>
      </c>
      <c r="H11" s="2">
        <v>0</v>
      </c>
      <c r="I11" s="30">
        <v>0</v>
      </c>
      <c r="J11" s="32">
        <v>0</v>
      </c>
      <c r="K11" s="59">
        <v>0</v>
      </c>
      <c r="L11" s="67">
        <v>0</v>
      </c>
    </row>
    <row r="12" spans="4:12" ht="36" x14ac:dyDescent="0.25">
      <c r="D12" s="8" t="s">
        <v>15</v>
      </c>
      <c r="E12" s="3">
        <v>0</v>
      </c>
      <c r="F12" s="2">
        <v>0</v>
      </c>
      <c r="G12" s="2">
        <v>0</v>
      </c>
      <c r="H12" s="2">
        <v>0</v>
      </c>
      <c r="I12" s="30">
        <v>0</v>
      </c>
      <c r="J12" s="32">
        <v>0</v>
      </c>
      <c r="K12" s="59">
        <v>0</v>
      </c>
      <c r="L12" s="67">
        <v>0</v>
      </c>
    </row>
    <row r="13" spans="4:12" ht="60" x14ac:dyDescent="0.25">
      <c r="D13" s="7" t="s">
        <v>16</v>
      </c>
      <c r="E13" s="1">
        <v>29584</v>
      </c>
      <c r="F13" s="2">
        <v>3</v>
      </c>
      <c r="G13" s="2">
        <v>50</v>
      </c>
      <c r="H13" s="2">
        <v>5</v>
      </c>
      <c r="I13" s="17">
        <v>3.3</v>
      </c>
      <c r="J13" s="34">
        <v>12.5</v>
      </c>
      <c r="K13" s="58">
        <f>(G13-H13)*I13+H13*J13</f>
        <v>211</v>
      </c>
      <c r="L13" s="68">
        <f>K13*E13</f>
        <v>6242224</v>
      </c>
    </row>
    <row r="14" spans="4:12" ht="24" x14ac:dyDescent="0.25">
      <c r="D14" s="7" t="s">
        <v>85</v>
      </c>
      <c r="E14" s="1">
        <v>1897</v>
      </c>
      <c r="F14" s="2">
        <v>3</v>
      </c>
      <c r="G14" s="2">
        <v>50</v>
      </c>
      <c r="H14" s="2">
        <v>5</v>
      </c>
      <c r="I14" s="17">
        <v>3.3</v>
      </c>
      <c r="J14" s="34">
        <v>12.5</v>
      </c>
      <c r="K14" s="58">
        <f>(G14-H14)*I14+H14*J14</f>
        <v>211</v>
      </c>
      <c r="L14" s="68">
        <f>K14*E14</f>
        <v>400267</v>
      </c>
    </row>
    <row r="15" spans="4:12" ht="36" x14ac:dyDescent="0.25">
      <c r="D15" s="7" t="s">
        <v>17</v>
      </c>
      <c r="E15" s="1">
        <v>1130</v>
      </c>
      <c r="F15" s="2">
        <v>0</v>
      </c>
      <c r="G15" s="2">
        <v>0</v>
      </c>
      <c r="H15" s="2">
        <v>0</v>
      </c>
      <c r="I15" s="30">
        <v>0</v>
      </c>
      <c r="J15" s="32">
        <v>0</v>
      </c>
      <c r="K15" s="59">
        <v>0</v>
      </c>
      <c r="L15" s="67">
        <v>0</v>
      </c>
    </row>
    <row r="16" spans="4:12" ht="24" x14ac:dyDescent="0.25">
      <c r="D16" s="7" t="s">
        <v>18</v>
      </c>
      <c r="E16" s="1">
        <v>1234</v>
      </c>
      <c r="F16" s="2">
        <v>0</v>
      </c>
      <c r="G16" s="2">
        <v>0</v>
      </c>
      <c r="H16" s="2">
        <v>0</v>
      </c>
      <c r="I16" s="30">
        <v>0</v>
      </c>
      <c r="J16" s="32">
        <v>0</v>
      </c>
      <c r="K16" s="59">
        <v>0</v>
      </c>
      <c r="L16" s="67">
        <v>0</v>
      </c>
    </row>
    <row r="17" spans="4:12" ht="24" x14ac:dyDescent="0.25">
      <c r="D17" s="7" t="s">
        <v>19</v>
      </c>
      <c r="E17" s="1">
        <v>330</v>
      </c>
      <c r="F17" s="2">
        <v>0</v>
      </c>
      <c r="G17" s="2">
        <v>0</v>
      </c>
      <c r="H17" s="2">
        <v>0</v>
      </c>
      <c r="I17" s="30">
        <v>0</v>
      </c>
      <c r="J17" s="32">
        <v>0</v>
      </c>
      <c r="K17" s="59">
        <v>0</v>
      </c>
      <c r="L17" s="67">
        <v>0</v>
      </c>
    </row>
    <row r="18" spans="4:12" ht="24" x14ac:dyDescent="0.25">
      <c r="D18" s="7" t="s">
        <v>20</v>
      </c>
      <c r="E18" s="1">
        <v>3337</v>
      </c>
      <c r="F18" s="2">
        <v>0</v>
      </c>
      <c r="G18" s="2">
        <v>0</v>
      </c>
      <c r="H18" s="2">
        <v>0</v>
      </c>
      <c r="I18" s="30">
        <v>0</v>
      </c>
      <c r="J18" s="32">
        <v>0</v>
      </c>
      <c r="K18" s="59">
        <v>0</v>
      </c>
      <c r="L18" s="67">
        <v>0</v>
      </c>
    </row>
    <row r="19" spans="4:12" x14ac:dyDescent="0.25">
      <c r="D19" s="7" t="s">
        <v>21</v>
      </c>
      <c r="E19" s="1">
        <v>627</v>
      </c>
      <c r="F19" s="2">
        <v>0</v>
      </c>
      <c r="G19" s="2">
        <v>0</v>
      </c>
      <c r="H19" s="2">
        <v>0</v>
      </c>
      <c r="I19" s="30">
        <v>0</v>
      </c>
      <c r="J19" s="32">
        <v>0</v>
      </c>
      <c r="K19" s="59">
        <v>0</v>
      </c>
      <c r="L19" s="67">
        <v>0</v>
      </c>
    </row>
    <row r="20" spans="4:12" ht="48" x14ac:dyDescent="0.25">
      <c r="D20" s="7" t="s">
        <v>22</v>
      </c>
      <c r="E20" s="1">
        <v>10246</v>
      </c>
      <c r="F20" s="2">
        <v>0</v>
      </c>
      <c r="G20" s="2">
        <v>0</v>
      </c>
      <c r="H20" s="2">
        <v>0</v>
      </c>
      <c r="I20" s="30">
        <v>0</v>
      </c>
      <c r="J20" s="32">
        <v>0</v>
      </c>
      <c r="K20" s="59">
        <v>0</v>
      </c>
      <c r="L20" s="67">
        <v>0</v>
      </c>
    </row>
    <row r="21" spans="4:12" x14ac:dyDescent="0.25">
      <c r="D21" s="7" t="s">
        <v>23</v>
      </c>
      <c r="E21" s="1">
        <v>4305</v>
      </c>
      <c r="F21" s="2">
        <v>0</v>
      </c>
      <c r="G21" s="2">
        <v>0</v>
      </c>
      <c r="H21" s="2">
        <v>0</v>
      </c>
      <c r="I21" s="30">
        <v>0</v>
      </c>
      <c r="J21" s="32">
        <v>0</v>
      </c>
      <c r="K21" s="59">
        <v>0</v>
      </c>
      <c r="L21" s="67">
        <v>0</v>
      </c>
    </row>
    <row r="22" spans="4:12" x14ac:dyDescent="0.25">
      <c r="D22" s="7" t="s">
        <v>24</v>
      </c>
      <c r="E22" s="1">
        <v>57</v>
      </c>
      <c r="F22" s="2">
        <v>0</v>
      </c>
      <c r="G22" s="2">
        <v>0</v>
      </c>
      <c r="H22" s="2">
        <v>0</v>
      </c>
      <c r="I22" s="30">
        <v>0</v>
      </c>
      <c r="J22" s="32">
        <v>0</v>
      </c>
      <c r="K22" s="59">
        <v>0</v>
      </c>
      <c r="L22" s="67">
        <v>0</v>
      </c>
    </row>
    <row r="23" spans="4:12" ht="36" x14ac:dyDescent="0.25">
      <c r="D23" s="7" t="s">
        <v>25</v>
      </c>
      <c r="E23" s="1">
        <v>4305</v>
      </c>
      <c r="F23" s="2">
        <v>0</v>
      </c>
      <c r="G23" s="2">
        <v>0</v>
      </c>
      <c r="H23" s="2">
        <v>0</v>
      </c>
      <c r="I23" s="30">
        <v>0</v>
      </c>
      <c r="J23" s="32">
        <v>0</v>
      </c>
      <c r="K23" s="59">
        <v>0</v>
      </c>
      <c r="L23" s="67">
        <v>0</v>
      </c>
    </row>
    <row r="24" spans="4:12" ht="36" x14ac:dyDescent="0.25">
      <c r="D24" s="7" t="s">
        <v>27</v>
      </c>
      <c r="E24" s="1">
        <v>149</v>
      </c>
      <c r="F24" s="2">
        <v>0</v>
      </c>
      <c r="G24" s="2">
        <v>0</v>
      </c>
      <c r="H24" s="2">
        <v>0</v>
      </c>
      <c r="I24" s="30">
        <v>0</v>
      </c>
      <c r="J24" s="32">
        <v>0</v>
      </c>
      <c r="K24" s="59">
        <v>0</v>
      </c>
      <c r="L24" s="67">
        <v>0</v>
      </c>
    </row>
    <row r="25" spans="4:12" ht="36.75" thickBot="1" x14ac:dyDescent="0.3">
      <c r="D25" s="9" t="s">
        <v>26</v>
      </c>
      <c r="E25" s="10">
        <v>31</v>
      </c>
      <c r="F25" s="11">
        <v>0</v>
      </c>
      <c r="G25" s="11">
        <v>0</v>
      </c>
      <c r="H25" s="11">
        <v>0</v>
      </c>
      <c r="I25" s="35">
        <v>0</v>
      </c>
      <c r="J25" s="36">
        <v>0</v>
      </c>
      <c r="K25" s="60">
        <v>0</v>
      </c>
      <c r="L25" s="69">
        <v>0</v>
      </c>
    </row>
    <row r="26" spans="4:12" x14ac:dyDescent="0.25">
      <c r="K26" s="42"/>
      <c r="L26" s="38">
        <f>SUM(L5:L25)</f>
        <v>6642491</v>
      </c>
    </row>
  </sheetData>
  <mergeCells count="1">
    <mergeCell ref="D2:L2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D1:J26"/>
  <sheetViews>
    <sheetView workbookViewId="0">
      <selection activeCell="D14" sqref="D14"/>
    </sheetView>
  </sheetViews>
  <sheetFormatPr defaultRowHeight="15" x14ac:dyDescent="0.25"/>
  <cols>
    <col min="4" max="4" width="27.140625" customWidth="1"/>
    <col min="8" max="8" width="11.85546875" customWidth="1"/>
    <col min="9" max="9" width="14" bestFit="1" customWidth="1"/>
    <col min="10" max="10" width="12.42578125" customWidth="1"/>
  </cols>
  <sheetData>
    <row r="1" spans="4:10" x14ac:dyDescent="0.25">
      <c r="J1" s="27" t="s">
        <v>73</v>
      </c>
    </row>
    <row r="2" spans="4:10" x14ac:dyDescent="0.25">
      <c r="D2" s="74" t="s">
        <v>55</v>
      </c>
      <c r="E2" s="74"/>
      <c r="F2" s="74"/>
      <c r="G2" s="74"/>
      <c r="H2" s="74"/>
      <c r="I2" s="74"/>
      <c r="J2" s="74"/>
    </row>
    <row r="3" spans="4:10" ht="15.75" thickBot="1" x14ac:dyDescent="0.3"/>
    <row r="4" spans="4:10" ht="48.75" thickBot="1" x14ac:dyDescent="0.3">
      <c r="D4" s="13" t="s">
        <v>0</v>
      </c>
      <c r="E4" s="14" t="s">
        <v>1</v>
      </c>
      <c r="F4" s="15" t="s">
        <v>2</v>
      </c>
      <c r="G4" s="15" t="s">
        <v>51</v>
      </c>
      <c r="H4" s="15" t="s">
        <v>52</v>
      </c>
      <c r="I4" s="44" t="s">
        <v>7</v>
      </c>
      <c r="J4" s="16" t="s">
        <v>31</v>
      </c>
    </row>
    <row r="5" spans="4:10" x14ac:dyDescent="0.25">
      <c r="D5" s="45" t="s">
        <v>8</v>
      </c>
      <c r="E5" s="12">
        <v>44</v>
      </c>
      <c r="F5" s="24">
        <v>0</v>
      </c>
      <c r="G5" s="24">
        <v>0</v>
      </c>
      <c r="H5" s="32">
        <v>20</v>
      </c>
      <c r="I5" s="58">
        <f>G5/0.15*H5</f>
        <v>0</v>
      </c>
      <c r="J5" s="33">
        <f>I5*E5</f>
        <v>0</v>
      </c>
    </row>
    <row r="6" spans="4:10" x14ac:dyDescent="0.25">
      <c r="D6" s="7" t="s">
        <v>9</v>
      </c>
      <c r="E6" s="1">
        <v>148</v>
      </c>
      <c r="F6" s="2">
        <v>1</v>
      </c>
      <c r="G6" s="2">
        <v>0.3</v>
      </c>
      <c r="H6" s="30">
        <v>20</v>
      </c>
      <c r="I6" s="59">
        <f>G6/0.15*H6</f>
        <v>40</v>
      </c>
      <c r="J6" s="33">
        <f>I6*E6</f>
        <v>5920</v>
      </c>
    </row>
    <row r="7" spans="4:10" x14ac:dyDescent="0.25">
      <c r="D7" s="7" t="s">
        <v>10</v>
      </c>
      <c r="E7" s="1">
        <v>41</v>
      </c>
      <c r="F7" s="2">
        <v>1</v>
      </c>
      <c r="G7" s="2">
        <v>0.3</v>
      </c>
      <c r="H7" s="30">
        <v>20</v>
      </c>
      <c r="I7" s="59">
        <f t="shared" ref="I7:I25" si="0">G7/0.15*H7</f>
        <v>40</v>
      </c>
      <c r="J7" s="33">
        <f t="shared" ref="J7:J25" si="1">I7*E7</f>
        <v>1640</v>
      </c>
    </row>
    <row r="8" spans="4:10" ht="36" x14ac:dyDescent="0.25">
      <c r="D8" s="7" t="s">
        <v>11</v>
      </c>
      <c r="E8" s="1">
        <v>114</v>
      </c>
      <c r="F8" s="2">
        <v>0</v>
      </c>
      <c r="G8" s="2">
        <v>0</v>
      </c>
      <c r="H8" s="30">
        <v>20</v>
      </c>
      <c r="I8" s="59">
        <f t="shared" si="0"/>
        <v>0</v>
      </c>
      <c r="J8" s="33">
        <f t="shared" si="1"/>
        <v>0</v>
      </c>
    </row>
    <row r="9" spans="4:10" ht="60" x14ac:dyDescent="0.25">
      <c r="D9" s="7" t="s">
        <v>12</v>
      </c>
      <c r="E9" s="1">
        <v>441</v>
      </c>
      <c r="F9" s="2">
        <v>0</v>
      </c>
      <c r="G9" s="2">
        <v>0</v>
      </c>
      <c r="H9" s="30">
        <v>20</v>
      </c>
      <c r="I9" s="59">
        <f t="shared" si="0"/>
        <v>0</v>
      </c>
      <c r="J9" s="33">
        <f t="shared" si="1"/>
        <v>0</v>
      </c>
    </row>
    <row r="10" spans="4:10" ht="36" x14ac:dyDescent="0.25">
      <c r="D10" s="7" t="s">
        <v>13</v>
      </c>
      <c r="E10" s="1">
        <v>177</v>
      </c>
      <c r="F10" s="2">
        <v>0</v>
      </c>
      <c r="G10" s="2">
        <v>0</v>
      </c>
      <c r="H10" s="30">
        <v>20</v>
      </c>
      <c r="I10" s="59">
        <f t="shared" si="0"/>
        <v>0</v>
      </c>
      <c r="J10" s="33">
        <f t="shared" si="1"/>
        <v>0</v>
      </c>
    </row>
    <row r="11" spans="4:10" ht="24" x14ac:dyDescent="0.25">
      <c r="D11" s="7" t="s">
        <v>14</v>
      </c>
      <c r="E11" s="1">
        <v>1740</v>
      </c>
      <c r="F11" s="2">
        <v>0</v>
      </c>
      <c r="G11" s="2">
        <v>0</v>
      </c>
      <c r="H11" s="30">
        <v>20</v>
      </c>
      <c r="I11" s="59">
        <f t="shared" si="0"/>
        <v>0</v>
      </c>
      <c r="J11" s="33">
        <f t="shared" si="1"/>
        <v>0</v>
      </c>
    </row>
    <row r="12" spans="4:10" ht="36" x14ac:dyDescent="0.25">
      <c r="D12" s="8" t="s">
        <v>15</v>
      </c>
      <c r="E12" s="3">
        <v>0</v>
      </c>
      <c r="F12" s="2">
        <v>0</v>
      </c>
      <c r="G12" s="2">
        <v>0</v>
      </c>
      <c r="H12" s="30">
        <v>20</v>
      </c>
      <c r="I12" s="59">
        <f t="shared" si="0"/>
        <v>0</v>
      </c>
      <c r="J12" s="33">
        <f t="shared" si="1"/>
        <v>0</v>
      </c>
    </row>
    <row r="13" spans="4:10" ht="60" x14ac:dyDescent="0.25">
      <c r="D13" s="7" t="s">
        <v>16</v>
      </c>
      <c r="E13" s="1">
        <v>29584</v>
      </c>
      <c r="F13" s="2">
        <v>0</v>
      </c>
      <c r="G13" s="2">
        <v>0</v>
      </c>
      <c r="H13" s="30">
        <v>20</v>
      </c>
      <c r="I13" s="59">
        <f t="shared" si="0"/>
        <v>0</v>
      </c>
      <c r="J13" s="33">
        <f t="shared" si="1"/>
        <v>0</v>
      </c>
    </row>
    <row r="14" spans="4:10" ht="24" x14ac:dyDescent="0.25">
      <c r="D14" s="7" t="s">
        <v>85</v>
      </c>
      <c r="E14" s="1">
        <v>1897</v>
      </c>
      <c r="F14" s="2">
        <v>0</v>
      </c>
      <c r="G14" s="2">
        <v>0</v>
      </c>
      <c r="H14" s="30">
        <v>20</v>
      </c>
      <c r="I14" s="59">
        <f t="shared" si="0"/>
        <v>0</v>
      </c>
      <c r="J14" s="33">
        <f t="shared" si="1"/>
        <v>0</v>
      </c>
    </row>
    <row r="15" spans="4:10" ht="36" x14ac:dyDescent="0.25">
      <c r="D15" s="7" t="s">
        <v>17</v>
      </c>
      <c r="E15" s="1">
        <v>1130</v>
      </c>
      <c r="F15" s="2">
        <v>2</v>
      </c>
      <c r="G15" s="2">
        <v>0.5</v>
      </c>
      <c r="H15" s="30">
        <v>20</v>
      </c>
      <c r="I15" s="59">
        <f t="shared" si="0"/>
        <v>66.666666666666671</v>
      </c>
      <c r="J15" s="33">
        <f t="shared" si="1"/>
        <v>75333.333333333343</v>
      </c>
    </row>
    <row r="16" spans="4:10" ht="24" x14ac:dyDescent="0.25">
      <c r="D16" s="7" t="s">
        <v>18</v>
      </c>
      <c r="E16" s="1">
        <v>1234</v>
      </c>
      <c r="F16" s="2">
        <v>3</v>
      </c>
      <c r="G16" s="2">
        <v>1.25</v>
      </c>
      <c r="H16" s="30">
        <v>20</v>
      </c>
      <c r="I16" s="59">
        <f t="shared" si="0"/>
        <v>166.66666666666669</v>
      </c>
      <c r="J16" s="33">
        <f t="shared" si="1"/>
        <v>205666.66666666669</v>
      </c>
    </row>
    <row r="17" spans="4:10" ht="24" x14ac:dyDescent="0.25">
      <c r="D17" s="7" t="s">
        <v>19</v>
      </c>
      <c r="E17" s="1">
        <v>330</v>
      </c>
      <c r="F17" s="2">
        <v>3</v>
      </c>
      <c r="G17" s="2">
        <v>1.25</v>
      </c>
      <c r="H17" s="30">
        <v>20</v>
      </c>
      <c r="I17" s="59">
        <f t="shared" si="0"/>
        <v>166.66666666666669</v>
      </c>
      <c r="J17" s="33">
        <f t="shared" si="1"/>
        <v>55000.000000000007</v>
      </c>
    </row>
    <row r="18" spans="4:10" ht="24" x14ac:dyDescent="0.25">
      <c r="D18" s="7" t="s">
        <v>20</v>
      </c>
      <c r="E18" s="1">
        <v>3337</v>
      </c>
      <c r="F18" s="2">
        <v>3</v>
      </c>
      <c r="G18" s="2">
        <v>1.25</v>
      </c>
      <c r="H18" s="30">
        <v>20</v>
      </c>
      <c r="I18" s="59">
        <f t="shared" si="0"/>
        <v>166.66666666666669</v>
      </c>
      <c r="J18" s="33">
        <f t="shared" si="1"/>
        <v>556166.66666666674</v>
      </c>
    </row>
    <row r="19" spans="4:10" x14ac:dyDescent="0.25">
      <c r="D19" s="7" t="s">
        <v>21</v>
      </c>
      <c r="E19" s="1">
        <v>627</v>
      </c>
      <c r="F19" s="2">
        <v>3</v>
      </c>
      <c r="G19" s="2">
        <v>1.25</v>
      </c>
      <c r="H19" s="30">
        <v>20</v>
      </c>
      <c r="I19" s="59">
        <f t="shared" si="0"/>
        <v>166.66666666666669</v>
      </c>
      <c r="J19" s="33">
        <f t="shared" si="1"/>
        <v>104500.00000000001</v>
      </c>
    </row>
    <row r="20" spans="4:10" ht="48" x14ac:dyDescent="0.25">
      <c r="D20" s="7" t="s">
        <v>22</v>
      </c>
      <c r="E20" s="1">
        <v>10246</v>
      </c>
      <c r="F20" s="2">
        <v>1</v>
      </c>
      <c r="G20" s="2">
        <v>0.3</v>
      </c>
      <c r="H20" s="30">
        <v>20</v>
      </c>
      <c r="I20" s="59">
        <f t="shared" si="0"/>
        <v>40</v>
      </c>
      <c r="J20" s="33">
        <f t="shared" si="1"/>
        <v>409840</v>
      </c>
    </row>
    <row r="21" spans="4:10" x14ac:dyDescent="0.25">
      <c r="D21" s="7" t="s">
        <v>23</v>
      </c>
      <c r="E21" s="1">
        <v>4305</v>
      </c>
      <c r="F21" s="2">
        <v>0</v>
      </c>
      <c r="G21" s="2">
        <v>0</v>
      </c>
      <c r="H21" s="30">
        <v>20</v>
      </c>
      <c r="I21" s="59">
        <f t="shared" si="0"/>
        <v>0</v>
      </c>
      <c r="J21" s="33">
        <f t="shared" si="1"/>
        <v>0</v>
      </c>
    </row>
    <row r="22" spans="4:10" x14ac:dyDescent="0.25">
      <c r="D22" s="7" t="s">
        <v>24</v>
      </c>
      <c r="E22" s="1">
        <v>57</v>
      </c>
      <c r="F22" s="2">
        <v>0</v>
      </c>
      <c r="G22" s="2">
        <v>0</v>
      </c>
      <c r="H22" s="30">
        <v>20</v>
      </c>
      <c r="I22" s="59">
        <f t="shared" si="0"/>
        <v>0</v>
      </c>
      <c r="J22" s="33">
        <f t="shared" si="1"/>
        <v>0</v>
      </c>
    </row>
    <row r="23" spans="4:10" ht="36" x14ac:dyDescent="0.25">
      <c r="D23" s="7" t="s">
        <v>25</v>
      </c>
      <c r="E23" s="1">
        <v>4305</v>
      </c>
      <c r="F23" s="2">
        <v>0</v>
      </c>
      <c r="G23" s="2">
        <v>0</v>
      </c>
      <c r="H23" s="30">
        <v>20</v>
      </c>
      <c r="I23" s="59">
        <f t="shared" si="0"/>
        <v>0</v>
      </c>
      <c r="J23" s="33">
        <f t="shared" si="1"/>
        <v>0</v>
      </c>
    </row>
    <row r="24" spans="4:10" ht="36" x14ac:dyDescent="0.25">
      <c r="D24" s="7" t="s">
        <v>27</v>
      </c>
      <c r="E24" s="1">
        <v>149</v>
      </c>
      <c r="F24" s="2">
        <v>2</v>
      </c>
      <c r="G24" s="2">
        <v>0.5</v>
      </c>
      <c r="H24" s="30">
        <v>20</v>
      </c>
      <c r="I24" s="59">
        <f t="shared" si="0"/>
        <v>66.666666666666671</v>
      </c>
      <c r="J24" s="33">
        <f t="shared" si="1"/>
        <v>9933.3333333333339</v>
      </c>
    </row>
    <row r="25" spans="4:10" ht="36.75" thickBot="1" x14ac:dyDescent="0.3">
      <c r="D25" s="9" t="s">
        <v>26</v>
      </c>
      <c r="E25" s="10">
        <v>31</v>
      </c>
      <c r="F25" s="11">
        <v>0</v>
      </c>
      <c r="G25" s="11">
        <v>0</v>
      </c>
      <c r="H25" s="35">
        <v>20</v>
      </c>
      <c r="I25" s="60">
        <f t="shared" si="0"/>
        <v>0</v>
      </c>
      <c r="J25" s="37">
        <f t="shared" si="1"/>
        <v>0</v>
      </c>
    </row>
    <row r="26" spans="4:10" x14ac:dyDescent="0.25">
      <c r="I26" s="42"/>
      <c r="J26" s="38">
        <f>SUM(J5:J25)</f>
        <v>1424000</v>
      </c>
    </row>
  </sheetData>
  <mergeCells count="1">
    <mergeCell ref="D2:J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D1:K34"/>
  <sheetViews>
    <sheetView zoomScale="90" zoomScaleNormal="90" workbookViewId="0">
      <selection activeCell="D14" sqref="D14"/>
    </sheetView>
  </sheetViews>
  <sheetFormatPr defaultRowHeight="15" x14ac:dyDescent="0.25"/>
  <cols>
    <col min="4" max="4" width="27.140625" customWidth="1"/>
    <col min="6" max="6" width="12.5703125" customWidth="1"/>
    <col min="8" max="8" width="11.85546875" customWidth="1"/>
    <col min="9" max="9" width="10" bestFit="1" customWidth="1"/>
    <col min="10" max="10" width="13.85546875" customWidth="1"/>
    <col min="11" max="11" width="10.85546875" bestFit="1" customWidth="1"/>
  </cols>
  <sheetData>
    <row r="1" spans="4:11" x14ac:dyDescent="0.25">
      <c r="K1" s="27" t="s">
        <v>74</v>
      </c>
    </row>
    <row r="2" spans="4:11" x14ac:dyDescent="0.25">
      <c r="D2" s="74" t="s">
        <v>56</v>
      </c>
      <c r="E2" s="74"/>
      <c r="F2" s="74"/>
      <c r="G2" s="74"/>
      <c r="H2" s="74"/>
      <c r="I2" s="74"/>
      <c r="J2" s="74"/>
      <c r="K2" s="74"/>
    </row>
    <row r="3" spans="4:11" ht="15.75" thickBot="1" x14ac:dyDescent="0.3"/>
    <row r="4" spans="4:11" ht="57" customHeight="1" thickBot="1" x14ac:dyDescent="0.3">
      <c r="D4" s="13" t="s">
        <v>0</v>
      </c>
      <c r="E4" s="14" t="s">
        <v>1</v>
      </c>
      <c r="F4" s="15" t="s">
        <v>2</v>
      </c>
      <c r="G4" s="15" t="s">
        <v>3</v>
      </c>
      <c r="H4" s="15" t="s">
        <v>4</v>
      </c>
      <c r="I4" s="15" t="s">
        <v>5</v>
      </c>
      <c r="J4" s="15" t="s">
        <v>6</v>
      </c>
      <c r="K4" s="16" t="s">
        <v>7</v>
      </c>
    </row>
    <row r="5" spans="4:11" x14ac:dyDescent="0.25">
      <c r="D5" s="4" t="s">
        <v>8</v>
      </c>
      <c r="E5" s="5">
        <v>44</v>
      </c>
      <c r="F5" s="6">
        <v>0</v>
      </c>
      <c r="G5" s="6">
        <f>E5*F5</f>
        <v>0</v>
      </c>
      <c r="H5" s="6">
        <v>139.79400000000001</v>
      </c>
      <c r="I5" s="6">
        <f>H5*E5</f>
        <v>6150.9360000000006</v>
      </c>
      <c r="J5" s="21">
        <f>G5*I27</f>
        <v>0</v>
      </c>
      <c r="K5" s="55">
        <f>J5/E5</f>
        <v>0</v>
      </c>
    </row>
    <row r="6" spans="4:11" ht="30" customHeight="1" x14ac:dyDescent="0.25">
      <c r="D6" s="7" t="s">
        <v>9</v>
      </c>
      <c r="E6" s="1">
        <v>148</v>
      </c>
      <c r="F6" s="2">
        <v>3</v>
      </c>
      <c r="G6" s="2">
        <f>E6*F6</f>
        <v>444</v>
      </c>
      <c r="H6" s="2">
        <f>H5</f>
        <v>139.79400000000001</v>
      </c>
      <c r="I6" s="2">
        <f>H6*E6</f>
        <v>20689.512000000002</v>
      </c>
      <c r="J6" s="17">
        <f>G6*$I$27</f>
        <v>24483.710280178486</v>
      </c>
      <c r="K6" s="61">
        <f>J6/E6</f>
        <v>165.43047486607085</v>
      </c>
    </row>
    <row r="7" spans="4:11" ht="24.75" customHeight="1" x14ac:dyDescent="0.25">
      <c r="D7" s="7" t="s">
        <v>10</v>
      </c>
      <c r="E7" s="1">
        <v>41</v>
      </c>
      <c r="F7" s="2">
        <v>4</v>
      </c>
      <c r="G7" s="2">
        <f t="shared" ref="G7:G25" si="0">E7*F7</f>
        <v>164</v>
      </c>
      <c r="H7" s="2">
        <f t="shared" ref="H7:H25" si="1">H6</f>
        <v>139.79400000000001</v>
      </c>
      <c r="I7" s="2">
        <f t="shared" ref="I7:I25" si="2">H7*E7</f>
        <v>5731.5540000000001</v>
      </c>
      <c r="J7" s="17">
        <f t="shared" ref="J7:J25" si="3">G7*$I$27</f>
        <v>9043.5326260118727</v>
      </c>
      <c r="K7" s="61">
        <f t="shared" ref="K7:K25" si="4">J7/E7</f>
        <v>220.57396648809447</v>
      </c>
    </row>
    <row r="8" spans="4:11" ht="43.5" customHeight="1" x14ac:dyDescent="0.25">
      <c r="D8" s="7" t="s">
        <v>11</v>
      </c>
      <c r="E8" s="1">
        <v>114</v>
      </c>
      <c r="F8" s="2">
        <v>4</v>
      </c>
      <c r="G8" s="2">
        <f t="shared" si="0"/>
        <v>456</v>
      </c>
      <c r="H8" s="2">
        <f t="shared" si="1"/>
        <v>139.79400000000001</v>
      </c>
      <c r="I8" s="2">
        <f t="shared" si="2"/>
        <v>15936.516000000001</v>
      </c>
      <c r="J8" s="17">
        <f t="shared" si="3"/>
        <v>25145.432179642768</v>
      </c>
      <c r="K8" s="61">
        <f t="shared" si="4"/>
        <v>220.57396648809447</v>
      </c>
    </row>
    <row r="9" spans="4:11" ht="63.75" customHeight="1" x14ac:dyDescent="0.25">
      <c r="D9" s="7" t="s">
        <v>12</v>
      </c>
      <c r="E9" s="1">
        <v>441</v>
      </c>
      <c r="F9" s="2">
        <v>5</v>
      </c>
      <c r="G9" s="2">
        <f t="shared" si="0"/>
        <v>2205</v>
      </c>
      <c r="H9" s="2">
        <f t="shared" si="1"/>
        <v>139.79400000000001</v>
      </c>
      <c r="I9" s="2">
        <f t="shared" si="2"/>
        <v>61649.154000000002</v>
      </c>
      <c r="J9" s="17">
        <f t="shared" si="3"/>
        <v>121591.39902656208</v>
      </c>
      <c r="K9" s="61">
        <f t="shared" si="4"/>
        <v>275.71745811011812</v>
      </c>
    </row>
    <row r="10" spans="4:11" ht="48.75" customHeight="1" x14ac:dyDescent="0.25">
      <c r="D10" s="7" t="s">
        <v>13</v>
      </c>
      <c r="E10" s="1">
        <v>177</v>
      </c>
      <c r="F10" s="2">
        <v>4</v>
      </c>
      <c r="G10" s="2">
        <f t="shared" si="0"/>
        <v>708</v>
      </c>
      <c r="H10" s="2">
        <f t="shared" si="1"/>
        <v>139.79400000000001</v>
      </c>
      <c r="I10" s="2">
        <f t="shared" si="2"/>
        <v>24743.538</v>
      </c>
      <c r="J10" s="17">
        <f t="shared" si="3"/>
        <v>39041.592068392718</v>
      </c>
      <c r="K10" s="61">
        <f t="shared" si="4"/>
        <v>220.57396648809444</v>
      </c>
    </row>
    <row r="11" spans="4:11" ht="33" customHeight="1" x14ac:dyDescent="0.25">
      <c r="D11" s="7" t="s">
        <v>14</v>
      </c>
      <c r="E11" s="1">
        <v>1740</v>
      </c>
      <c r="F11" s="2">
        <v>4</v>
      </c>
      <c r="G11" s="2">
        <f t="shared" si="0"/>
        <v>6960</v>
      </c>
      <c r="H11" s="2">
        <f t="shared" si="1"/>
        <v>139.79400000000001</v>
      </c>
      <c r="I11" s="2">
        <f t="shared" si="2"/>
        <v>243241.56000000003</v>
      </c>
      <c r="J11" s="17">
        <f t="shared" si="3"/>
        <v>383798.70168928435</v>
      </c>
      <c r="K11" s="61">
        <f t="shared" si="4"/>
        <v>220.57396648809444</v>
      </c>
    </row>
    <row r="12" spans="4:11" ht="46.5" customHeight="1" x14ac:dyDescent="0.25">
      <c r="D12" s="8" t="s">
        <v>15</v>
      </c>
      <c r="E12" s="3">
        <v>0</v>
      </c>
      <c r="F12" s="2">
        <v>4</v>
      </c>
      <c r="G12" s="2">
        <f t="shared" si="0"/>
        <v>0</v>
      </c>
      <c r="H12" s="2">
        <f t="shared" si="1"/>
        <v>139.79400000000001</v>
      </c>
      <c r="I12" s="2">
        <f t="shared" si="2"/>
        <v>0</v>
      </c>
      <c r="J12" s="17">
        <f t="shared" si="3"/>
        <v>0</v>
      </c>
      <c r="K12" s="61">
        <v>0</v>
      </c>
    </row>
    <row r="13" spans="4:11" ht="66" customHeight="1" x14ac:dyDescent="0.25">
      <c r="D13" s="7" t="s">
        <v>16</v>
      </c>
      <c r="E13" s="1">
        <v>29584</v>
      </c>
      <c r="F13" s="2">
        <v>1</v>
      </c>
      <c r="G13" s="2">
        <f t="shared" si="0"/>
        <v>29584</v>
      </c>
      <c r="H13" s="2">
        <f t="shared" si="1"/>
        <v>139.79400000000001</v>
      </c>
      <c r="I13" s="2">
        <f t="shared" si="2"/>
        <v>4135665.6960000005</v>
      </c>
      <c r="J13" s="17">
        <f t="shared" si="3"/>
        <v>1631365.0561459467</v>
      </c>
      <c r="K13" s="61">
        <f t="shared" si="4"/>
        <v>55.143491622023618</v>
      </c>
    </row>
    <row r="14" spans="4:11" ht="33" customHeight="1" x14ac:dyDescent="0.25">
      <c r="D14" s="7" t="s">
        <v>85</v>
      </c>
      <c r="E14" s="1">
        <v>1897</v>
      </c>
      <c r="F14" s="2">
        <v>2</v>
      </c>
      <c r="G14" s="2">
        <f t="shared" si="0"/>
        <v>3794</v>
      </c>
      <c r="H14" s="2">
        <f t="shared" si="1"/>
        <v>139.79400000000001</v>
      </c>
      <c r="I14" s="2">
        <f t="shared" si="2"/>
        <v>265189.21799999999</v>
      </c>
      <c r="J14" s="17">
        <f t="shared" si="3"/>
        <v>209214.4072139576</v>
      </c>
      <c r="K14" s="61">
        <f t="shared" si="4"/>
        <v>110.28698324404724</v>
      </c>
    </row>
    <row r="15" spans="4:11" ht="44.25" customHeight="1" x14ac:dyDescent="0.25">
      <c r="D15" s="7" t="s">
        <v>17</v>
      </c>
      <c r="E15" s="1">
        <v>1130</v>
      </c>
      <c r="F15" s="2">
        <v>5</v>
      </c>
      <c r="G15" s="2">
        <f t="shared" si="0"/>
        <v>5650</v>
      </c>
      <c r="H15" s="2">
        <f t="shared" si="1"/>
        <v>139.79400000000001</v>
      </c>
      <c r="I15" s="2">
        <f t="shared" si="2"/>
        <v>157967.22</v>
      </c>
      <c r="J15" s="17">
        <f t="shared" si="3"/>
        <v>311560.72766443342</v>
      </c>
      <c r="K15" s="61">
        <f t="shared" si="4"/>
        <v>275.71745811011806</v>
      </c>
    </row>
    <row r="16" spans="4:11" ht="29.25" customHeight="1" x14ac:dyDescent="0.25">
      <c r="D16" s="7" t="s">
        <v>18</v>
      </c>
      <c r="E16" s="1">
        <v>1234</v>
      </c>
      <c r="F16" s="2">
        <v>3</v>
      </c>
      <c r="G16" s="2">
        <f t="shared" si="0"/>
        <v>3702</v>
      </c>
      <c r="H16" s="2">
        <f t="shared" si="1"/>
        <v>139.79400000000001</v>
      </c>
      <c r="I16" s="2">
        <f t="shared" si="2"/>
        <v>172505.796</v>
      </c>
      <c r="J16" s="17">
        <f t="shared" si="3"/>
        <v>204141.20598473144</v>
      </c>
      <c r="K16" s="61">
        <f t="shared" si="4"/>
        <v>165.43047486607085</v>
      </c>
    </row>
    <row r="17" spans="4:11" ht="31.5" customHeight="1" x14ac:dyDescent="0.25">
      <c r="D17" s="7" t="s">
        <v>19</v>
      </c>
      <c r="E17" s="1">
        <v>330</v>
      </c>
      <c r="F17" s="2">
        <v>4</v>
      </c>
      <c r="G17" s="2">
        <f t="shared" si="0"/>
        <v>1320</v>
      </c>
      <c r="H17" s="2">
        <f t="shared" si="1"/>
        <v>139.79400000000001</v>
      </c>
      <c r="I17" s="2">
        <f t="shared" si="2"/>
        <v>46132.020000000004</v>
      </c>
      <c r="J17" s="17">
        <f t="shared" si="3"/>
        <v>72789.408941071175</v>
      </c>
      <c r="K17" s="61">
        <f t="shared" si="4"/>
        <v>220.57396648809447</v>
      </c>
    </row>
    <row r="18" spans="4:11" ht="31.5" customHeight="1" x14ac:dyDescent="0.25">
      <c r="D18" s="7" t="s">
        <v>20</v>
      </c>
      <c r="E18" s="1">
        <v>3337</v>
      </c>
      <c r="F18" s="2">
        <v>5</v>
      </c>
      <c r="G18" s="2">
        <f t="shared" si="0"/>
        <v>16685</v>
      </c>
      <c r="H18" s="2">
        <f t="shared" si="1"/>
        <v>139.79400000000001</v>
      </c>
      <c r="I18" s="2">
        <f t="shared" si="2"/>
        <v>466492.57800000004</v>
      </c>
      <c r="J18" s="17">
        <f t="shared" si="3"/>
        <v>920069.15771346411</v>
      </c>
      <c r="K18" s="61">
        <f t="shared" si="4"/>
        <v>275.71745811011812</v>
      </c>
    </row>
    <row r="19" spans="4:11" ht="24.75" customHeight="1" x14ac:dyDescent="0.25">
      <c r="D19" s="7" t="s">
        <v>21</v>
      </c>
      <c r="E19" s="1">
        <v>627</v>
      </c>
      <c r="F19" s="2">
        <v>4</v>
      </c>
      <c r="G19" s="2">
        <f t="shared" si="0"/>
        <v>2508</v>
      </c>
      <c r="H19" s="2">
        <f t="shared" si="1"/>
        <v>139.79400000000001</v>
      </c>
      <c r="I19" s="2">
        <f t="shared" si="2"/>
        <v>87650.838000000003</v>
      </c>
      <c r="J19" s="17">
        <f t="shared" si="3"/>
        <v>138299.87698803522</v>
      </c>
      <c r="K19" s="61">
        <f t="shared" si="4"/>
        <v>220.57396648809444</v>
      </c>
    </row>
    <row r="20" spans="4:11" ht="56.25" customHeight="1" x14ac:dyDescent="0.25">
      <c r="D20" s="7" t="s">
        <v>22</v>
      </c>
      <c r="E20" s="1">
        <v>10246</v>
      </c>
      <c r="F20" s="2">
        <v>5</v>
      </c>
      <c r="G20" s="2">
        <f t="shared" si="0"/>
        <v>51230</v>
      </c>
      <c r="H20" s="2">
        <f t="shared" si="1"/>
        <v>139.79400000000001</v>
      </c>
      <c r="I20" s="2">
        <f t="shared" si="2"/>
        <v>1432329.324</v>
      </c>
      <c r="J20" s="17">
        <f t="shared" si="3"/>
        <v>2825001.0757962698</v>
      </c>
      <c r="K20" s="61">
        <f t="shared" si="4"/>
        <v>275.71745811011806</v>
      </c>
    </row>
    <row r="21" spans="4:11" ht="24" customHeight="1" x14ac:dyDescent="0.25">
      <c r="D21" s="7" t="s">
        <v>23</v>
      </c>
      <c r="E21" s="1">
        <v>4305</v>
      </c>
      <c r="F21" s="2">
        <v>3</v>
      </c>
      <c r="G21" s="2">
        <f t="shared" si="0"/>
        <v>12915</v>
      </c>
      <c r="H21" s="2">
        <f t="shared" si="1"/>
        <v>139.79400000000001</v>
      </c>
      <c r="I21" s="2">
        <f t="shared" si="2"/>
        <v>601813.17000000004</v>
      </c>
      <c r="J21" s="17">
        <f t="shared" si="3"/>
        <v>712178.194298435</v>
      </c>
      <c r="K21" s="61">
        <f t="shared" si="4"/>
        <v>165.43047486607085</v>
      </c>
    </row>
    <row r="22" spans="4:11" ht="22.5" customHeight="1" x14ac:dyDescent="0.25">
      <c r="D22" s="7" t="s">
        <v>24</v>
      </c>
      <c r="E22" s="1">
        <v>57</v>
      </c>
      <c r="F22" s="2">
        <v>4</v>
      </c>
      <c r="G22" s="2">
        <f t="shared" si="0"/>
        <v>228</v>
      </c>
      <c r="H22" s="2">
        <f t="shared" si="1"/>
        <v>139.79400000000001</v>
      </c>
      <c r="I22" s="2">
        <f t="shared" si="2"/>
        <v>7968.2580000000007</v>
      </c>
      <c r="J22" s="17">
        <f t="shared" si="3"/>
        <v>12572.716089821384</v>
      </c>
      <c r="K22" s="61">
        <f t="shared" si="4"/>
        <v>220.57396648809447</v>
      </c>
    </row>
    <row r="23" spans="4:11" ht="44.25" customHeight="1" x14ac:dyDescent="0.25">
      <c r="D23" s="7" t="s">
        <v>25</v>
      </c>
      <c r="E23" s="1">
        <v>4305</v>
      </c>
      <c r="F23" s="2">
        <v>3</v>
      </c>
      <c r="G23" s="2">
        <f t="shared" si="0"/>
        <v>12915</v>
      </c>
      <c r="H23" s="2">
        <f t="shared" si="1"/>
        <v>139.79400000000001</v>
      </c>
      <c r="I23" s="2">
        <f t="shared" si="2"/>
        <v>601813.17000000004</v>
      </c>
      <c r="J23" s="17">
        <f t="shared" si="3"/>
        <v>712178.194298435</v>
      </c>
      <c r="K23" s="61">
        <f t="shared" si="4"/>
        <v>165.43047486607085</v>
      </c>
    </row>
    <row r="24" spans="4:11" ht="40.5" customHeight="1" x14ac:dyDescent="0.25">
      <c r="D24" s="7" t="s">
        <v>27</v>
      </c>
      <c r="E24" s="1">
        <v>149</v>
      </c>
      <c r="F24" s="40">
        <v>3</v>
      </c>
      <c r="G24" s="2">
        <f t="shared" si="0"/>
        <v>447</v>
      </c>
      <c r="H24" s="2">
        <f t="shared" si="1"/>
        <v>139.79400000000001</v>
      </c>
      <c r="I24" s="2">
        <f t="shared" si="2"/>
        <v>20829.306</v>
      </c>
      <c r="J24" s="17">
        <f t="shared" si="3"/>
        <v>24649.140755044558</v>
      </c>
      <c r="K24" s="61">
        <f t="shared" si="4"/>
        <v>165.43047486607085</v>
      </c>
    </row>
    <row r="25" spans="4:11" ht="45.75" customHeight="1" thickBot="1" x14ac:dyDescent="0.3">
      <c r="D25" s="9" t="s">
        <v>26</v>
      </c>
      <c r="E25" s="10">
        <v>31</v>
      </c>
      <c r="F25" s="11">
        <v>1</v>
      </c>
      <c r="G25" s="11">
        <f t="shared" si="0"/>
        <v>31</v>
      </c>
      <c r="H25" s="11">
        <f t="shared" si="1"/>
        <v>139.79400000000001</v>
      </c>
      <c r="I25" s="11">
        <f t="shared" si="2"/>
        <v>4333.6140000000005</v>
      </c>
      <c r="J25" s="23">
        <f t="shared" si="3"/>
        <v>1709.4482402827321</v>
      </c>
      <c r="K25" s="62">
        <f t="shared" si="4"/>
        <v>55.143491622023618</v>
      </c>
    </row>
    <row r="26" spans="4:11" x14ac:dyDescent="0.25">
      <c r="E26" s="12">
        <f>SUM(E5:E25)</f>
        <v>59937</v>
      </c>
      <c r="F26" s="12"/>
      <c r="G26" s="12">
        <f t="shared" ref="G26" si="5">SUM(G5:G25)</f>
        <v>151946</v>
      </c>
      <c r="H26" s="12"/>
      <c r="I26" s="12">
        <f t="shared" ref="I26" si="6">SUM(I5:I25)</f>
        <v>8378832.9780000001</v>
      </c>
      <c r="J26" s="48">
        <f>SUM(J5:J25)</f>
        <v>8378832.9780000001</v>
      </c>
      <c r="K26" s="12"/>
    </row>
    <row r="27" spans="4:11" x14ac:dyDescent="0.25">
      <c r="H27" s="46" t="s">
        <v>28</v>
      </c>
      <c r="I27" s="47">
        <f>I26/G26</f>
        <v>55.143491622023618</v>
      </c>
    </row>
    <row r="34" spans="6:6" x14ac:dyDescent="0.25">
      <c r="F34" s="28"/>
    </row>
  </sheetData>
  <mergeCells count="1">
    <mergeCell ref="D2:K2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D1:J26"/>
  <sheetViews>
    <sheetView workbookViewId="0">
      <selection activeCell="D14" sqref="D14"/>
    </sheetView>
  </sheetViews>
  <sheetFormatPr defaultRowHeight="15" x14ac:dyDescent="0.25"/>
  <cols>
    <col min="4" max="4" width="27.140625" customWidth="1"/>
    <col min="8" max="8" width="11.85546875" customWidth="1"/>
    <col min="9" max="9" width="11.28515625" bestFit="1" customWidth="1"/>
    <col min="10" max="10" width="10.85546875" bestFit="1" customWidth="1"/>
  </cols>
  <sheetData>
    <row r="1" spans="4:10" x14ac:dyDescent="0.25">
      <c r="J1" s="27" t="s">
        <v>75</v>
      </c>
    </row>
    <row r="2" spans="4:10" x14ac:dyDescent="0.25">
      <c r="D2" s="74" t="s">
        <v>57</v>
      </c>
      <c r="E2" s="74"/>
      <c r="F2" s="74"/>
      <c r="G2" s="74"/>
      <c r="H2" s="74"/>
      <c r="I2" s="74"/>
      <c r="J2" s="74"/>
    </row>
    <row r="3" spans="4:10" ht="15.75" thickBot="1" x14ac:dyDescent="0.3"/>
    <row r="4" spans="4:10" ht="48.75" thickBot="1" x14ac:dyDescent="0.3">
      <c r="D4" s="13" t="s">
        <v>0</v>
      </c>
      <c r="E4" s="14" t="s">
        <v>1</v>
      </c>
      <c r="F4" s="15" t="s">
        <v>2</v>
      </c>
      <c r="G4" s="15" t="s">
        <v>32</v>
      </c>
      <c r="H4" s="15" t="s">
        <v>33</v>
      </c>
      <c r="I4" s="15" t="s">
        <v>31</v>
      </c>
      <c r="J4" s="16" t="s">
        <v>7</v>
      </c>
    </row>
    <row r="5" spans="4:10" x14ac:dyDescent="0.25">
      <c r="D5" s="4" t="s">
        <v>8</v>
      </c>
      <c r="E5" s="5">
        <v>44</v>
      </c>
      <c r="F5" s="6">
        <v>0</v>
      </c>
      <c r="G5" s="6">
        <v>0</v>
      </c>
      <c r="H5" s="21">
        <v>0</v>
      </c>
      <c r="I5" s="6">
        <f>E5*G5*H5</f>
        <v>0</v>
      </c>
      <c r="J5" s="55">
        <f>I5/E5</f>
        <v>0</v>
      </c>
    </row>
    <row r="6" spans="4:10" x14ac:dyDescent="0.25">
      <c r="D6" s="7" t="s">
        <v>9</v>
      </c>
      <c r="E6" s="1">
        <v>148</v>
      </c>
      <c r="F6" s="2">
        <v>0</v>
      </c>
      <c r="G6" s="2">
        <v>0</v>
      </c>
      <c r="H6" s="17">
        <v>0</v>
      </c>
      <c r="I6" s="24">
        <f>E6*G6*H6</f>
        <v>0</v>
      </c>
      <c r="J6" s="56">
        <f>I6/E6</f>
        <v>0</v>
      </c>
    </row>
    <row r="7" spans="4:10" x14ac:dyDescent="0.25">
      <c r="D7" s="7" t="s">
        <v>10</v>
      </c>
      <c r="E7" s="1">
        <v>41</v>
      </c>
      <c r="F7" s="2">
        <v>0</v>
      </c>
      <c r="G7" s="2">
        <v>0</v>
      </c>
      <c r="H7" s="17">
        <v>0</v>
      </c>
      <c r="I7" s="24">
        <f t="shared" ref="I7:I25" si="0">E7*G7*H7</f>
        <v>0</v>
      </c>
      <c r="J7" s="56">
        <f t="shared" ref="J7:J25" si="1">I7/E7</f>
        <v>0</v>
      </c>
    </row>
    <row r="8" spans="4:10" ht="36" x14ac:dyDescent="0.25">
      <c r="D8" s="7" t="s">
        <v>11</v>
      </c>
      <c r="E8" s="1">
        <v>114</v>
      </c>
      <c r="F8" s="2">
        <v>0</v>
      </c>
      <c r="G8" s="2">
        <v>0</v>
      </c>
      <c r="H8" s="17">
        <v>0</v>
      </c>
      <c r="I8" s="24">
        <f t="shared" si="0"/>
        <v>0</v>
      </c>
      <c r="J8" s="56">
        <f t="shared" si="1"/>
        <v>0</v>
      </c>
    </row>
    <row r="9" spans="4:10" ht="60" x14ac:dyDescent="0.25">
      <c r="D9" s="7" t="s">
        <v>12</v>
      </c>
      <c r="E9" s="1">
        <v>441</v>
      </c>
      <c r="F9" s="2">
        <v>0</v>
      </c>
      <c r="G9" s="2">
        <v>0</v>
      </c>
      <c r="H9" s="17">
        <v>59.25</v>
      </c>
      <c r="I9" s="24">
        <f t="shared" si="0"/>
        <v>0</v>
      </c>
      <c r="J9" s="56">
        <f t="shared" si="1"/>
        <v>0</v>
      </c>
    </row>
    <row r="10" spans="4:10" ht="36" x14ac:dyDescent="0.25">
      <c r="D10" s="7" t="s">
        <v>13</v>
      </c>
      <c r="E10" s="1">
        <v>177</v>
      </c>
      <c r="F10" s="2">
        <v>0</v>
      </c>
      <c r="G10" s="2">
        <v>0</v>
      </c>
      <c r="H10" s="17">
        <v>38.880000000000003</v>
      </c>
      <c r="I10" s="24">
        <f t="shared" si="0"/>
        <v>0</v>
      </c>
      <c r="J10" s="56">
        <f t="shared" si="1"/>
        <v>0</v>
      </c>
    </row>
    <row r="11" spans="4:10" ht="24" x14ac:dyDescent="0.25">
      <c r="D11" s="7" t="s">
        <v>14</v>
      </c>
      <c r="E11" s="1">
        <v>1740</v>
      </c>
      <c r="F11" s="2">
        <v>0</v>
      </c>
      <c r="G11" s="2">
        <v>0</v>
      </c>
      <c r="H11" s="17">
        <v>0</v>
      </c>
      <c r="I11" s="24">
        <f t="shared" si="0"/>
        <v>0</v>
      </c>
      <c r="J11" s="56">
        <f t="shared" si="1"/>
        <v>0</v>
      </c>
    </row>
    <row r="12" spans="4:10" ht="36" x14ac:dyDescent="0.25">
      <c r="D12" s="8" t="s">
        <v>15</v>
      </c>
      <c r="E12" s="3">
        <v>0</v>
      </c>
      <c r="F12" s="2">
        <v>0</v>
      </c>
      <c r="G12" s="2">
        <v>0</v>
      </c>
      <c r="H12" s="17">
        <v>38.880000000000003</v>
      </c>
      <c r="I12" s="24">
        <f t="shared" si="0"/>
        <v>0</v>
      </c>
      <c r="J12" s="56">
        <v>0</v>
      </c>
    </row>
    <row r="13" spans="4:10" ht="60" x14ac:dyDescent="0.25">
      <c r="D13" s="7" t="s">
        <v>16</v>
      </c>
      <c r="E13" s="1">
        <v>29584</v>
      </c>
      <c r="F13" s="2">
        <v>0</v>
      </c>
      <c r="G13" s="2">
        <v>0</v>
      </c>
      <c r="H13" s="17">
        <v>0</v>
      </c>
      <c r="I13" s="24">
        <f t="shared" si="0"/>
        <v>0</v>
      </c>
      <c r="J13" s="56">
        <f t="shared" si="1"/>
        <v>0</v>
      </c>
    </row>
    <row r="14" spans="4:10" ht="24" x14ac:dyDescent="0.25">
      <c r="D14" s="7" t="s">
        <v>85</v>
      </c>
      <c r="E14" s="1">
        <v>1897</v>
      </c>
      <c r="F14" s="2">
        <v>0</v>
      </c>
      <c r="G14" s="2">
        <v>0</v>
      </c>
      <c r="H14" s="17">
        <f t="shared" ref="H14:H25" si="2">H13</f>
        <v>0</v>
      </c>
      <c r="I14" s="24">
        <f t="shared" si="0"/>
        <v>0</v>
      </c>
      <c r="J14" s="56">
        <f t="shared" si="1"/>
        <v>0</v>
      </c>
    </row>
    <row r="15" spans="4:10" ht="36" x14ac:dyDescent="0.25">
      <c r="D15" s="7" t="s">
        <v>17</v>
      </c>
      <c r="E15" s="1">
        <v>1130</v>
      </c>
      <c r="F15" s="2">
        <v>0</v>
      </c>
      <c r="G15" s="2">
        <v>0</v>
      </c>
      <c r="H15" s="17">
        <f t="shared" si="2"/>
        <v>0</v>
      </c>
      <c r="I15" s="24">
        <f t="shared" si="0"/>
        <v>0</v>
      </c>
      <c r="J15" s="56">
        <f t="shared" si="1"/>
        <v>0</v>
      </c>
    </row>
    <row r="16" spans="4:10" ht="24" x14ac:dyDescent="0.25">
      <c r="D16" s="7" t="s">
        <v>18</v>
      </c>
      <c r="E16" s="1">
        <v>1234</v>
      </c>
      <c r="F16" s="2">
        <v>0</v>
      </c>
      <c r="G16" s="2">
        <v>0</v>
      </c>
      <c r="H16" s="17">
        <f t="shared" si="2"/>
        <v>0</v>
      </c>
      <c r="I16" s="24">
        <f t="shared" si="0"/>
        <v>0</v>
      </c>
      <c r="J16" s="56">
        <f t="shared" si="1"/>
        <v>0</v>
      </c>
    </row>
    <row r="17" spans="4:10" ht="24" x14ac:dyDescent="0.25">
      <c r="D17" s="7" t="s">
        <v>19</v>
      </c>
      <c r="E17" s="1">
        <v>330</v>
      </c>
      <c r="F17" s="2">
        <v>0</v>
      </c>
      <c r="G17" s="2">
        <v>0</v>
      </c>
      <c r="H17" s="17">
        <f t="shared" si="2"/>
        <v>0</v>
      </c>
      <c r="I17" s="24">
        <f t="shared" si="0"/>
        <v>0</v>
      </c>
      <c r="J17" s="56">
        <f t="shared" si="1"/>
        <v>0</v>
      </c>
    </row>
    <row r="18" spans="4:10" ht="24" x14ac:dyDescent="0.25">
      <c r="D18" s="7" t="s">
        <v>20</v>
      </c>
      <c r="E18" s="1">
        <v>3337</v>
      </c>
      <c r="F18" s="2">
        <v>0</v>
      </c>
      <c r="G18" s="2">
        <v>0</v>
      </c>
      <c r="H18" s="17">
        <f t="shared" si="2"/>
        <v>0</v>
      </c>
      <c r="I18" s="24">
        <f t="shared" si="0"/>
        <v>0</v>
      </c>
      <c r="J18" s="56">
        <f t="shared" si="1"/>
        <v>0</v>
      </c>
    </row>
    <row r="19" spans="4:10" x14ac:dyDescent="0.25">
      <c r="D19" s="7" t="s">
        <v>21</v>
      </c>
      <c r="E19" s="1">
        <v>627</v>
      </c>
      <c r="F19" s="2">
        <v>0</v>
      </c>
      <c r="G19" s="2">
        <v>0</v>
      </c>
      <c r="H19" s="17">
        <f t="shared" si="2"/>
        <v>0</v>
      </c>
      <c r="I19" s="24">
        <f t="shared" si="0"/>
        <v>0</v>
      </c>
      <c r="J19" s="56">
        <f t="shared" si="1"/>
        <v>0</v>
      </c>
    </row>
    <row r="20" spans="4:10" ht="48" x14ac:dyDescent="0.25">
      <c r="D20" s="7" t="s">
        <v>22</v>
      </c>
      <c r="E20" s="1">
        <v>10246</v>
      </c>
      <c r="F20" s="2">
        <v>0</v>
      </c>
      <c r="G20" s="2">
        <v>0</v>
      </c>
      <c r="H20" s="17">
        <f t="shared" si="2"/>
        <v>0</v>
      </c>
      <c r="I20" s="24">
        <f t="shared" si="0"/>
        <v>0</v>
      </c>
      <c r="J20" s="56">
        <f t="shared" si="1"/>
        <v>0</v>
      </c>
    </row>
    <row r="21" spans="4:10" x14ac:dyDescent="0.25">
      <c r="D21" s="7" t="s">
        <v>23</v>
      </c>
      <c r="E21" s="1">
        <v>4305</v>
      </c>
      <c r="F21" s="2">
        <v>0</v>
      </c>
      <c r="G21" s="2">
        <v>0</v>
      </c>
      <c r="H21" s="17">
        <f t="shared" si="2"/>
        <v>0</v>
      </c>
      <c r="I21" s="24">
        <f t="shared" si="0"/>
        <v>0</v>
      </c>
      <c r="J21" s="56">
        <f t="shared" si="1"/>
        <v>0</v>
      </c>
    </row>
    <row r="22" spans="4:10" x14ac:dyDescent="0.25">
      <c r="D22" s="7" t="s">
        <v>24</v>
      </c>
      <c r="E22" s="1">
        <v>57</v>
      </c>
      <c r="F22" s="2">
        <v>0</v>
      </c>
      <c r="G22" s="2">
        <v>0</v>
      </c>
      <c r="H22" s="17">
        <f t="shared" si="2"/>
        <v>0</v>
      </c>
      <c r="I22" s="24">
        <f t="shared" si="0"/>
        <v>0</v>
      </c>
      <c r="J22" s="56">
        <f t="shared" si="1"/>
        <v>0</v>
      </c>
    </row>
    <row r="23" spans="4:10" ht="36" x14ac:dyDescent="0.25">
      <c r="D23" s="7" t="s">
        <v>25</v>
      </c>
      <c r="E23" s="1">
        <v>4305</v>
      </c>
      <c r="F23" s="2">
        <v>0</v>
      </c>
      <c r="G23" s="2">
        <v>0</v>
      </c>
      <c r="H23" s="17">
        <f t="shared" si="2"/>
        <v>0</v>
      </c>
      <c r="I23" s="24">
        <f t="shared" si="0"/>
        <v>0</v>
      </c>
      <c r="J23" s="56">
        <f t="shared" si="1"/>
        <v>0</v>
      </c>
    </row>
    <row r="24" spans="4:10" ht="36" x14ac:dyDescent="0.25">
      <c r="D24" s="7" t="s">
        <v>27</v>
      </c>
      <c r="E24" s="1">
        <v>149</v>
      </c>
      <c r="F24" s="2">
        <v>0</v>
      </c>
      <c r="G24" s="2">
        <v>0</v>
      </c>
      <c r="H24" s="17">
        <f t="shared" si="2"/>
        <v>0</v>
      </c>
      <c r="I24" s="24">
        <f t="shared" si="0"/>
        <v>0</v>
      </c>
      <c r="J24" s="56">
        <f t="shared" si="1"/>
        <v>0</v>
      </c>
    </row>
    <row r="25" spans="4:10" ht="36.75" thickBot="1" x14ac:dyDescent="0.3">
      <c r="D25" s="9" t="s">
        <v>26</v>
      </c>
      <c r="E25" s="10">
        <v>31</v>
      </c>
      <c r="F25" s="11">
        <v>0</v>
      </c>
      <c r="G25" s="11">
        <v>0</v>
      </c>
      <c r="H25" s="23">
        <f t="shared" si="2"/>
        <v>0</v>
      </c>
      <c r="I25" s="43">
        <f t="shared" si="0"/>
        <v>0</v>
      </c>
      <c r="J25" s="57">
        <f t="shared" si="1"/>
        <v>0</v>
      </c>
    </row>
    <row r="26" spans="4:10" x14ac:dyDescent="0.25">
      <c r="I26" s="42">
        <f>SUM(I5:I25)</f>
        <v>0</v>
      </c>
    </row>
  </sheetData>
  <mergeCells count="1">
    <mergeCell ref="D2:J2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D1:J26"/>
  <sheetViews>
    <sheetView workbookViewId="0">
      <selection activeCell="D14" sqref="D14"/>
    </sheetView>
  </sheetViews>
  <sheetFormatPr defaultRowHeight="15" x14ac:dyDescent="0.25"/>
  <cols>
    <col min="4" max="4" width="27.140625" customWidth="1"/>
    <col min="8" max="8" width="11.85546875" customWidth="1"/>
    <col min="9" max="9" width="11.28515625" bestFit="1" customWidth="1"/>
    <col min="10" max="10" width="10.85546875" bestFit="1" customWidth="1"/>
  </cols>
  <sheetData>
    <row r="1" spans="4:10" x14ac:dyDescent="0.25">
      <c r="J1" s="27" t="s">
        <v>76</v>
      </c>
    </row>
    <row r="2" spans="4:10" x14ac:dyDescent="0.25">
      <c r="D2" s="74" t="s">
        <v>58</v>
      </c>
      <c r="E2" s="74"/>
      <c r="F2" s="74"/>
      <c r="G2" s="74"/>
      <c r="H2" s="74"/>
      <c r="I2" s="74"/>
      <c r="J2" s="74"/>
    </row>
    <row r="3" spans="4:10" ht="15.75" thickBot="1" x14ac:dyDescent="0.3"/>
    <row r="4" spans="4:10" ht="48.75" thickBot="1" x14ac:dyDescent="0.3">
      <c r="D4" s="13" t="s">
        <v>0</v>
      </c>
      <c r="E4" s="14" t="s">
        <v>1</v>
      </c>
      <c r="F4" s="15" t="s">
        <v>2</v>
      </c>
      <c r="G4" s="15" t="s">
        <v>32</v>
      </c>
      <c r="H4" s="15" t="s">
        <v>33</v>
      </c>
      <c r="I4" s="15" t="s">
        <v>31</v>
      </c>
      <c r="J4" s="16" t="s">
        <v>7</v>
      </c>
    </row>
    <row r="5" spans="4:10" x14ac:dyDescent="0.25">
      <c r="D5" s="4" t="s">
        <v>8</v>
      </c>
      <c r="E5" s="5">
        <v>44</v>
      </c>
      <c r="F5" s="6">
        <v>0</v>
      </c>
      <c r="G5" s="6">
        <v>0</v>
      </c>
      <c r="H5" s="21">
        <v>0</v>
      </c>
      <c r="I5" s="6">
        <f>E5*G5*H5</f>
        <v>0</v>
      </c>
      <c r="J5" s="55">
        <f>I5/E5</f>
        <v>0</v>
      </c>
    </row>
    <row r="6" spans="4:10" x14ac:dyDescent="0.25">
      <c r="D6" s="7" t="s">
        <v>9</v>
      </c>
      <c r="E6" s="1">
        <v>148</v>
      </c>
      <c r="F6" s="2">
        <v>0</v>
      </c>
      <c r="G6" s="2">
        <v>0</v>
      </c>
      <c r="H6" s="17">
        <v>0</v>
      </c>
      <c r="I6" s="24">
        <f>E6*G6*H6</f>
        <v>0</v>
      </c>
      <c r="J6" s="56">
        <f>I6/E6</f>
        <v>0</v>
      </c>
    </row>
    <row r="7" spans="4:10" x14ac:dyDescent="0.25">
      <c r="D7" s="7" t="s">
        <v>10</v>
      </c>
      <c r="E7" s="1">
        <v>41</v>
      </c>
      <c r="F7" s="2">
        <v>0</v>
      </c>
      <c r="G7" s="2">
        <v>0</v>
      </c>
      <c r="H7" s="17">
        <v>0</v>
      </c>
      <c r="I7" s="24">
        <f t="shared" ref="I7:I25" si="0">E7*G7*H7</f>
        <v>0</v>
      </c>
      <c r="J7" s="56">
        <f t="shared" ref="J7:J25" si="1">I7/E7</f>
        <v>0</v>
      </c>
    </row>
    <row r="8" spans="4:10" ht="36" x14ac:dyDescent="0.25">
      <c r="D8" s="7" t="s">
        <v>11</v>
      </c>
      <c r="E8" s="1">
        <v>114</v>
      </c>
      <c r="F8" s="2">
        <v>0</v>
      </c>
      <c r="G8" s="2">
        <v>0</v>
      </c>
      <c r="H8" s="17">
        <v>0</v>
      </c>
      <c r="I8" s="24">
        <f t="shared" si="0"/>
        <v>0</v>
      </c>
      <c r="J8" s="56">
        <f t="shared" si="1"/>
        <v>0</v>
      </c>
    </row>
    <row r="9" spans="4:10" ht="60" x14ac:dyDescent="0.25">
      <c r="D9" s="7" t="s">
        <v>12</v>
      </c>
      <c r="E9" s="1">
        <v>441</v>
      </c>
      <c r="F9" s="2">
        <v>1</v>
      </c>
      <c r="G9" s="2">
        <v>20</v>
      </c>
      <c r="H9" s="17">
        <v>72.5</v>
      </c>
      <c r="I9" s="24">
        <f t="shared" si="0"/>
        <v>639450</v>
      </c>
      <c r="J9" s="56">
        <f t="shared" si="1"/>
        <v>1450</v>
      </c>
    </row>
    <row r="10" spans="4:10" ht="36" x14ac:dyDescent="0.25">
      <c r="D10" s="7" t="s">
        <v>13</v>
      </c>
      <c r="E10" s="1">
        <v>177</v>
      </c>
      <c r="F10" s="2">
        <v>1</v>
      </c>
      <c r="G10" s="2">
        <v>67</v>
      </c>
      <c r="H10" s="17">
        <v>62.5</v>
      </c>
      <c r="I10" s="24">
        <f t="shared" si="0"/>
        <v>741187.5</v>
      </c>
      <c r="J10" s="56">
        <f t="shared" si="1"/>
        <v>4187.5</v>
      </c>
    </row>
    <row r="11" spans="4:10" ht="24" x14ac:dyDescent="0.25">
      <c r="D11" s="7" t="s">
        <v>14</v>
      </c>
      <c r="E11" s="1">
        <v>1740</v>
      </c>
      <c r="F11" s="2">
        <v>0</v>
      </c>
      <c r="G11" s="2">
        <v>0</v>
      </c>
      <c r="H11" s="17">
        <v>0</v>
      </c>
      <c r="I11" s="24">
        <f t="shared" si="0"/>
        <v>0</v>
      </c>
      <c r="J11" s="56">
        <f t="shared" si="1"/>
        <v>0</v>
      </c>
    </row>
    <row r="12" spans="4:10" ht="36" x14ac:dyDescent="0.25">
      <c r="D12" s="8" t="s">
        <v>15</v>
      </c>
      <c r="E12" s="3">
        <v>0</v>
      </c>
      <c r="F12" s="2">
        <v>1</v>
      </c>
      <c r="G12" s="2">
        <v>67</v>
      </c>
      <c r="H12" s="17">
        <v>62.5</v>
      </c>
      <c r="I12" s="24">
        <f t="shared" si="0"/>
        <v>0</v>
      </c>
      <c r="J12" s="56">
        <v>0</v>
      </c>
    </row>
    <row r="13" spans="4:10" ht="60" x14ac:dyDescent="0.25">
      <c r="D13" s="7" t="s">
        <v>16</v>
      </c>
      <c r="E13" s="1">
        <v>29584</v>
      </c>
      <c r="F13" s="2">
        <v>0</v>
      </c>
      <c r="G13" s="2">
        <v>0</v>
      </c>
      <c r="H13" s="17">
        <v>0</v>
      </c>
      <c r="I13" s="24">
        <f t="shared" si="0"/>
        <v>0</v>
      </c>
      <c r="J13" s="56">
        <f t="shared" si="1"/>
        <v>0</v>
      </c>
    </row>
    <row r="14" spans="4:10" ht="24" x14ac:dyDescent="0.25">
      <c r="D14" s="7" t="s">
        <v>85</v>
      </c>
      <c r="E14" s="1">
        <v>1897</v>
      </c>
      <c r="F14" s="2">
        <v>0</v>
      </c>
      <c r="G14" s="2">
        <v>0</v>
      </c>
      <c r="H14" s="17">
        <f t="shared" ref="H14:H25" si="2">H13</f>
        <v>0</v>
      </c>
      <c r="I14" s="24">
        <f t="shared" si="0"/>
        <v>0</v>
      </c>
      <c r="J14" s="56">
        <f t="shared" si="1"/>
        <v>0</v>
      </c>
    </row>
    <row r="15" spans="4:10" ht="36" x14ac:dyDescent="0.25">
      <c r="D15" s="7" t="s">
        <v>17</v>
      </c>
      <c r="E15" s="1">
        <v>1130</v>
      </c>
      <c r="F15" s="2">
        <v>0</v>
      </c>
      <c r="G15" s="2">
        <v>0</v>
      </c>
      <c r="H15" s="17">
        <f t="shared" si="2"/>
        <v>0</v>
      </c>
      <c r="I15" s="24">
        <f t="shared" si="0"/>
        <v>0</v>
      </c>
      <c r="J15" s="56">
        <f t="shared" si="1"/>
        <v>0</v>
      </c>
    </row>
    <row r="16" spans="4:10" ht="24" x14ac:dyDescent="0.25">
      <c r="D16" s="7" t="s">
        <v>18</v>
      </c>
      <c r="E16" s="1">
        <v>1234</v>
      </c>
      <c r="F16" s="2">
        <v>0</v>
      </c>
      <c r="G16" s="2">
        <v>0</v>
      </c>
      <c r="H16" s="17">
        <f t="shared" si="2"/>
        <v>0</v>
      </c>
      <c r="I16" s="24">
        <f t="shared" si="0"/>
        <v>0</v>
      </c>
      <c r="J16" s="56">
        <f t="shared" si="1"/>
        <v>0</v>
      </c>
    </row>
    <row r="17" spans="4:10" ht="24" x14ac:dyDescent="0.25">
      <c r="D17" s="7" t="s">
        <v>19</v>
      </c>
      <c r="E17" s="1">
        <v>330</v>
      </c>
      <c r="F17" s="2">
        <v>0</v>
      </c>
      <c r="G17" s="2">
        <v>0</v>
      </c>
      <c r="H17" s="17">
        <f t="shared" si="2"/>
        <v>0</v>
      </c>
      <c r="I17" s="24">
        <f t="shared" si="0"/>
        <v>0</v>
      </c>
      <c r="J17" s="56">
        <f t="shared" si="1"/>
        <v>0</v>
      </c>
    </row>
    <row r="18" spans="4:10" ht="24" x14ac:dyDescent="0.25">
      <c r="D18" s="7" t="s">
        <v>20</v>
      </c>
      <c r="E18" s="1">
        <v>3337</v>
      </c>
      <c r="F18" s="2">
        <v>0</v>
      </c>
      <c r="G18" s="2">
        <v>0</v>
      </c>
      <c r="H18" s="17">
        <f t="shared" si="2"/>
        <v>0</v>
      </c>
      <c r="I18" s="24">
        <f t="shared" si="0"/>
        <v>0</v>
      </c>
      <c r="J18" s="56">
        <f t="shared" si="1"/>
        <v>0</v>
      </c>
    </row>
    <row r="19" spans="4:10" x14ac:dyDescent="0.25">
      <c r="D19" s="7" t="s">
        <v>21</v>
      </c>
      <c r="E19" s="1">
        <v>627</v>
      </c>
      <c r="F19" s="2">
        <v>0</v>
      </c>
      <c r="G19" s="2">
        <v>0</v>
      </c>
      <c r="H19" s="17">
        <f t="shared" si="2"/>
        <v>0</v>
      </c>
      <c r="I19" s="24">
        <f t="shared" si="0"/>
        <v>0</v>
      </c>
      <c r="J19" s="56">
        <f t="shared" si="1"/>
        <v>0</v>
      </c>
    </row>
    <row r="20" spans="4:10" ht="48" x14ac:dyDescent="0.25">
      <c r="D20" s="7" t="s">
        <v>22</v>
      </c>
      <c r="E20" s="1">
        <v>10246</v>
      </c>
      <c r="F20" s="2">
        <v>0</v>
      </c>
      <c r="G20" s="2">
        <v>0</v>
      </c>
      <c r="H20" s="17">
        <f t="shared" si="2"/>
        <v>0</v>
      </c>
      <c r="I20" s="24">
        <f t="shared" si="0"/>
        <v>0</v>
      </c>
      <c r="J20" s="56">
        <f t="shared" si="1"/>
        <v>0</v>
      </c>
    </row>
    <row r="21" spans="4:10" x14ac:dyDescent="0.25">
      <c r="D21" s="7" t="s">
        <v>23</v>
      </c>
      <c r="E21" s="1">
        <v>4305</v>
      </c>
      <c r="F21" s="2">
        <v>0</v>
      </c>
      <c r="G21" s="2">
        <v>0</v>
      </c>
      <c r="H21" s="17">
        <f t="shared" si="2"/>
        <v>0</v>
      </c>
      <c r="I21" s="24">
        <f t="shared" si="0"/>
        <v>0</v>
      </c>
      <c r="J21" s="56">
        <f t="shared" si="1"/>
        <v>0</v>
      </c>
    </row>
    <row r="22" spans="4:10" x14ac:dyDescent="0.25">
      <c r="D22" s="7" t="s">
        <v>24</v>
      </c>
      <c r="E22" s="1">
        <v>57</v>
      </c>
      <c r="F22" s="2">
        <v>0</v>
      </c>
      <c r="G22" s="2">
        <v>0</v>
      </c>
      <c r="H22" s="17">
        <f t="shared" si="2"/>
        <v>0</v>
      </c>
      <c r="I22" s="24">
        <f t="shared" si="0"/>
        <v>0</v>
      </c>
      <c r="J22" s="56">
        <f t="shared" si="1"/>
        <v>0</v>
      </c>
    </row>
    <row r="23" spans="4:10" ht="36" x14ac:dyDescent="0.25">
      <c r="D23" s="7" t="s">
        <v>25</v>
      </c>
      <c r="E23" s="1">
        <v>4305</v>
      </c>
      <c r="F23" s="2">
        <v>0</v>
      </c>
      <c r="G23" s="2">
        <v>0</v>
      </c>
      <c r="H23" s="17">
        <f t="shared" si="2"/>
        <v>0</v>
      </c>
      <c r="I23" s="24">
        <f t="shared" si="0"/>
        <v>0</v>
      </c>
      <c r="J23" s="56">
        <f t="shared" si="1"/>
        <v>0</v>
      </c>
    </row>
    <row r="24" spans="4:10" ht="36" x14ac:dyDescent="0.25">
      <c r="D24" s="7" t="s">
        <v>27</v>
      </c>
      <c r="E24" s="1">
        <v>149</v>
      </c>
      <c r="F24" s="2">
        <v>0</v>
      </c>
      <c r="G24" s="2">
        <v>0</v>
      </c>
      <c r="H24" s="17">
        <f t="shared" si="2"/>
        <v>0</v>
      </c>
      <c r="I24" s="24">
        <f t="shared" si="0"/>
        <v>0</v>
      </c>
      <c r="J24" s="56">
        <f t="shared" si="1"/>
        <v>0</v>
      </c>
    </row>
    <row r="25" spans="4:10" ht="36.75" thickBot="1" x14ac:dyDescent="0.3">
      <c r="D25" s="9" t="s">
        <v>26</v>
      </c>
      <c r="E25" s="10">
        <v>31</v>
      </c>
      <c r="F25" s="11">
        <v>0</v>
      </c>
      <c r="G25" s="11">
        <v>0</v>
      </c>
      <c r="H25" s="23">
        <f t="shared" si="2"/>
        <v>0</v>
      </c>
      <c r="I25" s="43">
        <f t="shared" si="0"/>
        <v>0</v>
      </c>
      <c r="J25" s="57">
        <f t="shared" si="1"/>
        <v>0</v>
      </c>
    </row>
    <row r="26" spans="4:10" x14ac:dyDescent="0.25">
      <c r="I26" s="42">
        <f>SUM(I5:I25)</f>
        <v>1380637.5</v>
      </c>
    </row>
  </sheetData>
  <mergeCells count="1">
    <mergeCell ref="D2:J2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D1:AH32"/>
  <sheetViews>
    <sheetView workbookViewId="0">
      <selection activeCell="D14" sqref="D14"/>
    </sheetView>
  </sheetViews>
  <sheetFormatPr defaultRowHeight="15" x14ac:dyDescent="0.25"/>
  <cols>
    <col min="4" max="4" width="27.140625" customWidth="1"/>
    <col min="6" max="6" width="10.5703125" bestFit="1" customWidth="1"/>
    <col min="7" max="7" width="9.5703125" bestFit="1" customWidth="1"/>
    <col min="8" max="8" width="11.85546875" customWidth="1"/>
    <col min="9" max="9" width="10" bestFit="1" customWidth="1"/>
    <col min="10" max="10" width="14.140625" customWidth="1"/>
    <col min="11" max="11" width="10.85546875" bestFit="1" customWidth="1"/>
  </cols>
  <sheetData>
    <row r="1" spans="4:34" x14ac:dyDescent="0.25">
      <c r="K1" s="27" t="s">
        <v>77</v>
      </c>
    </row>
    <row r="2" spans="4:34" x14ac:dyDescent="0.25">
      <c r="D2" s="74" t="s">
        <v>59</v>
      </c>
      <c r="E2" s="74"/>
      <c r="F2" s="74"/>
      <c r="G2" s="74"/>
      <c r="H2" s="74"/>
      <c r="I2" s="74"/>
      <c r="J2" s="74"/>
    </row>
    <row r="3" spans="4:34" ht="15.75" thickBot="1" x14ac:dyDescent="0.3"/>
    <row r="4" spans="4:34" ht="36.75" thickBot="1" x14ac:dyDescent="0.3">
      <c r="D4" s="13" t="s">
        <v>0</v>
      </c>
      <c r="E4" s="14" t="s">
        <v>1</v>
      </c>
      <c r="F4" s="15" t="s">
        <v>2</v>
      </c>
      <c r="G4" s="15" t="s">
        <v>3</v>
      </c>
      <c r="H4" s="15" t="s">
        <v>46</v>
      </c>
      <c r="I4" s="15" t="s">
        <v>5</v>
      </c>
      <c r="J4" s="15" t="s">
        <v>6</v>
      </c>
      <c r="K4" s="16" t="s">
        <v>7</v>
      </c>
    </row>
    <row r="5" spans="4:34" x14ac:dyDescent="0.25">
      <c r="D5" s="4" t="s">
        <v>8</v>
      </c>
      <c r="E5" s="5">
        <v>44</v>
      </c>
      <c r="F5" s="6">
        <v>4</v>
      </c>
      <c r="G5" s="6">
        <f>E5*F5</f>
        <v>176</v>
      </c>
      <c r="H5" s="21">
        <v>9891.32</v>
      </c>
      <c r="I5" s="6">
        <f>H5*E5</f>
        <v>435218.07999999996</v>
      </c>
      <c r="J5" s="21">
        <f>G5*I27</f>
        <v>352779.37119827437</v>
      </c>
      <c r="K5" s="55">
        <f>J5/E5</f>
        <v>8017.7129817789628</v>
      </c>
      <c r="M5" s="70"/>
      <c r="N5" s="70"/>
      <c r="O5" s="70"/>
      <c r="P5" s="70"/>
      <c r="Q5" s="70"/>
      <c r="R5" s="70"/>
      <c r="S5" s="70"/>
      <c r="T5" s="70"/>
      <c r="U5" s="70"/>
      <c r="V5" s="70"/>
      <c r="W5" s="70"/>
      <c r="X5" s="70"/>
      <c r="Y5" s="70"/>
      <c r="Z5" s="70"/>
      <c r="AA5" s="70"/>
      <c r="AB5" s="70"/>
      <c r="AC5" s="70"/>
      <c r="AD5" s="70"/>
      <c r="AE5" s="70"/>
      <c r="AF5" s="70"/>
      <c r="AG5" s="70"/>
      <c r="AH5" s="70"/>
    </row>
    <row r="6" spans="4:34" x14ac:dyDescent="0.25">
      <c r="D6" s="7" t="s">
        <v>9</v>
      </c>
      <c r="E6" s="1">
        <v>148</v>
      </c>
      <c r="F6" s="2">
        <v>4</v>
      </c>
      <c r="G6" s="2">
        <f>E6*F6</f>
        <v>592</v>
      </c>
      <c r="H6" s="17">
        <f>H5</f>
        <v>9891.32</v>
      </c>
      <c r="I6" s="2">
        <f>H6*E6</f>
        <v>1463915.3599999999</v>
      </c>
      <c r="J6" s="17">
        <f>G6*$I$27</f>
        <v>1186621.5213032865</v>
      </c>
      <c r="K6" s="61">
        <f>J6/E6</f>
        <v>8017.7129817789628</v>
      </c>
      <c r="M6" s="70"/>
    </row>
    <row r="7" spans="4:34" x14ac:dyDescent="0.25">
      <c r="D7" s="7" t="s">
        <v>10</v>
      </c>
      <c r="E7" s="1">
        <v>41</v>
      </c>
      <c r="F7" s="2">
        <v>4</v>
      </c>
      <c r="G7" s="2">
        <f t="shared" ref="G7:G25" si="0">E7*F7</f>
        <v>164</v>
      </c>
      <c r="H7" s="17">
        <f>H6</f>
        <v>9891.32</v>
      </c>
      <c r="I7" s="2">
        <f t="shared" ref="I7:I25" si="1">H7*E7</f>
        <v>405544.12</v>
      </c>
      <c r="J7" s="17">
        <f t="shared" ref="J7:J25" si="2">G7*$I$27</f>
        <v>328726.23225293745</v>
      </c>
      <c r="K7" s="61">
        <f t="shared" ref="K7:K25" si="3">J7/E7</f>
        <v>8017.7129817789619</v>
      </c>
      <c r="M7" s="70"/>
    </row>
    <row r="8" spans="4:34" ht="36" x14ac:dyDescent="0.25">
      <c r="D8" s="7" t="s">
        <v>11</v>
      </c>
      <c r="E8" s="1">
        <v>114</v>
      </c>
      <c r="F8" s="2">
        <v>0</v>
      </c>
      <c r="G8" s="2">
        <f t="shared" si="0"/>
        <v>0</v>
      </c>
      <c r="H8" s="2">
        <v>0</v>
      </c>
      <c r="I8" s="2">
        <f t="shared" si="1"/>
        <v>0</v>
      </c>
      <c r="J8" s="17">
        <f t="shared" si="2"/>
        <v>0</v>
      </c>
      <c r="K8" s="61">
        <f t="shared" si="3"/>
        <v>0</v>
      </c>
      <c r="M8" s="70"/>
    </row>
    <row r="9" spans="4:34" ht="60" x14ac:dyDescent="0.25">
      <c r="D9" s="7" t="s">
        <v>12</v>
      </c>
      <c r="E9" s="1">
        <v>441</v>
      </c>
      <c r="F9" s="2">
        <v>0</v>
      </c>
      <c r="G9" s="2">
        <f t="shared" si="0"/>
        <v>0</v>
      </c>
      <c r="H9" s="2">
        <f t="shared" ref="H9:H25" si="4">H8</f>
        <v>0</v>
      </c>
      <c r="I9" s="2">
        <f t="shared" si="1"/>
        <v>0</v>
      </c>
      <c r="J9" s="17">
        <f t="shared" si="2"/>
        <v>0</v>
      </c>
      <c r="K9" s="61">
        <f t="shared" si="3"/>
        <v>0</v>
      </c>
      <c r="M9" s="70"/>
    </row>
    <row r="10" spans="4:34" ht="36" x14ac:dyDescent="0.25">
      <c r="D10" s="7" t="s">
        <v>13</v>
      </c>
      <c r="E10" s="1">
        <v>177</v>
      </c>
      <c r="F10" s="2">
        <v>0</v>
      </c>
      <c r="G10" s="2">
        <f t="shared" si="0"/>
        <v>0</v>
      </c>
      <c r="H10" s="2">
        <f t="shared" si="4"/>
        <v>0</v>
      </c>
      <c r="I10" s="2">
        <f t="shared" si="1"/>
        <v>0</v>
      </c>
      <c r="J10" s="17">
        <f t="shared" si="2"/>
        <v>0</v>
      </c>
      <c r="K10" s="61">
        <f t="shared" si="3"/>
        <v>0</v>
      </c>
      <c r="M10" s="70"/>
    </row>
    <row r="11" spans="4:34" ht="24" x14ac:dyDescent="0.25">
      <c r="D11" s="7" t="s">
        <v>14</v>
      </c>
      <c r="E11" s="1">
        <v>1740</v>
      </c>
      <c r="F11" s="2">
        <v>0</v>
      </c>
      <c r="G11" s="2">
        <f t="shared" si="0"/>
        <v>0</v>
      </c>
      <c r="H11" s="2">
        <f t="shared" si="4"/>
        <v>0</v>
      </c>
      <c r="I11" s="2">
        <f t="shared" si="1"/>
        <v>0</v>
      </c>
      <c r="J11" s="17">
        <f t="shared" si="2"/>
        <v>0</v>
      </c>
      <c r="K11" s="61">
        <f t="shared" si="3"/>
        <v>0</v>
      </c>
      <c r="M11" s="70"/>
    </row>
    <row r="12" spans="4:34" ht="36" x14ac:dyDescent="0.25">
      <c r="D12" s="8" t="s">
        <v>15</v>
      </c>
      <c r="E12" s="3">
        <v>0</v>
      </c>
      <c r="F12" s="2">
        <v>0</v>
      </c>
      <c r="G12" s="2">
        <f t="shared" si="0"/>
        <v>0</v>
      </c>
      <c r="H12" s="2">
        <f t="shared" si="4"/>
        <v>0</v>
      </c>
      <c r="I12" s="2">
        <f t="shared" si="1"/>
        <v>0</v>
      </c>
      <c r="J12" s="17">
        <f t="shared" si="2"/>
        <v>0</v>
      </c>
      <c r="K12" s="61">
        <v>0</v>
      </c>
      <c r="M12" s="70"/>
    </row>
    <row r="13" spans="4:34" ht="60" x14ac:dyDescent="0.25">
      <c r="D13" s="7" t="s">
        <v>16</v>
      </c>
      <c r="E13" s="1">
        <v>29584</v>
      </c>
      <c r="F13" s="2">
        <v>0</v>
      </c>
      <c r="G13" s="2">
        <f t="shared" si="0"/>
        <v>0</v>
      </c>
      <c r="H13" s="2">
        <f t="shared" si="4"/>
        <v>0</v>
      </c>
      <c r="I13" s="2">
        <f t="shared" si="1"/>
        <v>0</v>
      </c>
      <c r="J13" s="17">
        <f t="shared" si="2"/>
        <v>0</v>
      </c>
      <c r="K13" s="61">
        <f t="shared" si="3"/>
        <v>0</v>
      </c>
      <c r="M13" s="70"/>
    </row>
    <row r="14" spans="4:34" ht="24" x14ac:dyDescent="0.25">
      <c r="D14" s="7" t="s">
        <v>85</v>
      </c>
      <c r="E14" s="1">
        <v>1897</v>
      </c>
      <c r="F14" s="2">
        <v>0</v>
      </c>
      <c r="G14" s="2">
        <f t="shared" si="0"/>
        <v>0</v>
      </c>
      <c r="H14" s="2">
        <f t="shared" si="4"/>
        <v>0</v>
      </c>
      <c r="I14" s="2">
        <f t="shared" si="1"/>
        <v>0</v>
      </c>
      <c r="J14" s="17">
        <f t="shared" si="2"/>
        <v>0</v>
      </c>
      <c r="K14" s="61">
        <f t="shared" si="3"/>
        <v>0</v>
      </c>
      <c r="M14" s="70"/>
    </row>
    <row r="15" spans="4:34" ht="36" x14ac:dyDescent="0.25">
      <c r="D15" s="7" t="s">
        <v>17</v>
      </c>
      <c r="E15" s="1">
        <v>1130</v>
      </c>
      <c r="F15" s="2">
        <v>0</v>
      </c>
      <c r="G15" s="2">
        <f t="shared" si="0"/>
        <v>0</v>
      </c>
      <c r="H15" s="2">
        <f t="shared" si="4"/>
        <v>0</v>
      </c>
      <c r="I15" s="2">
        <f t="shared" si="1"/>
        <v>0</v>
      </c>
      <c r="J15" s="17">
        <f t="shared" si="2"/>
        <v>0</v>
      </c>
      <c r="K15" s="61">
        <f t="shared" si="3"/>
        <v>0</v>
      </c>
      <c r="M15" s="70"/>
    </row>
    <row r="16" spans="4:34" ht="24" x14ac:dyDescent="0.25">
      <c r="D16" s="7" t="s">
        <v>18</v>
      </c>
      <c r="E16" s="1">
        <v>1234</v>
      </c>
      <c r="F16" s="2">
        <v>0</v>
      </c>
      <c r="G16" s="2">
        <f t="shared" si="0"/>
        <v>0</v>
      </c>
      <c r="H16" s="2">
        <f t="shared" si="4"/>
        <v>0</v>
      </c>
      <c r="I16" s="2">
        <f t="shared" si="1"/>
        <v>0</v>
      </c>
      <c r="J16" s="17">
        <f t="shared" si="2"/>
        <v>0</v>
      </c>
      <c r="K16" s="61">
        <f t="shared" si="3"/>
        <v>0</v>
      </c>
      <c r="M16" s="70"/>
    </row>
    <row r="17" spans="4:13" ht="24" x14ac:dyDescent="0.25">
      <c r="D17" s="7" t="s">
        <v>19</v>
      </c>
      <c r="E17" s="1">
        <v>330</v>
      </c>
      <c r="F17" s="2">
        <v>0</v>
      </c>
      <c r="G17" s="2">
        <f t="shared" si="0"/>
        <v>0</v>
      </c>
      <c r="H17" s="2">
        <f t="shared" si="4"/>
        <v>0</v>
      </c>
      <c r="I17" s="2">
        <f t="shared" si="1"/>
        <v>0</v>
      </c>
      <c r="J17" s="17">
        <f t="shared" si="2"/>
        <v>0</v>
      </c>
      <c r="K17" s="61">
        <f t="shared" si="3"/>
        <v>0</v>
      </c>
      <c r="M17" s="70"/>
    </row>
    <row r="18" spans="4:13" ht="24" x14ac:dyDescent="0.25">
      <c r="D18" s="7" t="s">
        <v>20</v>
      </c>
      <c r="E18" s="1">
        <v>3337</v>
      </c>
      <c r="F18" s="2">
        <v>5</v>
      </c>
      <c r="G18" s="2">
        <f t="shared" si="0"/>
        <v>16685</v>
      </c>
      <c r="H18" s="17">
        <f>H7</f>
        <v>9891.32</v>
      </c>
      <c r="I18" s="2">
        <f t="shared" si="1"/>
        <v>33007334.84</v>
      </c>
      <c r="J18" s="17">
        <f t="shared" si="2"/>
        <v>33443885.275245499</v>
      </c>
      <c r="K18" s="61">
        <f t="shared" si="3"/>
        <v>10022.141227223703</v>
      </c>
      <c r="M18" s="70"/>
    </row>
    <row r="19" spans="4:13" x14ac:dyDescent="0.25">
      <c r="D19" s="7" t="s">
        <v>21</v>
      </c>
      <c r="E19" s="1">
        <v>627</v>
      </c>
      <c r="F19" s="2">
        <v>0</v>
      </c>
      <c r="G19" s="2">
        <f t="shared" si="0"/>
        <v>0</v>
      </c>
      <c r="H19" s="2">
        <v>0</v>
      </c>
      <c r="I19" s="2">
        <f t="shared" si="1"/>
        <v>0</v>
      </c>
      <c r="J19" s="17">
        <f t="shared" si="2"/>
        <v>0</v>
      </c>
      <c r="K19" s="61">
        <f t="shared" si="3"/>
        <v>0</v>
      </c>
      <c r="M19" s="70"/>
    </row>
    <row r="20" spans="4:13" ht="48" x14ac:dyDescent="0.25">
      <c r="D20" s="7" t="s">
        <v>22</v>
      </c>
      <c r="E20" s="1">
        <v>10246</v>
      </c>
      <c r="F20" s="2">
        <v>0</v>
      </c>
      <c r="G20" s="2">
        <f t="shared" si="0"/>
        <v>0</v>
      </c>
      <c r="H20" s="2">
        <f t="shared" si="4"/>
        <v>0</v>
      </c>
      <c r="I20" s="2">
        <f t="shared" si="1"/>
        <v>0</v>
      </c>
      <c r="J20" s="17">
        <f t="shared" si="2"/>
        <v>0</v>
      </c>
      <c r="K20" s="61">
        <f t="shared" si="3"/>
        <v>0</v>
      </c>
      <c r="M20" s="70"/>
    </row>
    <row r="21" spans="4:13" x14ac:dyDescent="0.25">
      <c r="D21" s="7" t="s">
        <v>23</v>
      </c>
      <c r="E21" s="1">
        <v>4305</v>
      </c>
      <c r="F21" s="2">
        <v>0</v>
      </c>
      <c r="G21" s="2">
        <f t="shared" si="0"/>
        <v>0</v>
      </c>
      <c r="H21" s="2">
        <f t="shared" si="4"/>
        <v>0</v>
      </c>
      <c r="I21" s="2">
        <f t="shared" si="1"/>
        <v>0</v>
      </c>
      <c r="J21" s="17">
        <f t="shared" si="2"/>
        <v>0</v>
      </c>
      <c r="K21" s="61">
        <f t="shared" si="3"/>
        <v>0</v>
      </c>
      <c r="M21" s="70"/>
    </row>
    <row r="22" spans="4:13" x14ac:dyDescent="0.25">
      <c r="D22" s="7" t="s">
        <v>24</v>
      </c>
      <c r="E22" s="1">
        <v>57</v>
      </c>
      <c r="F22" s="2">
        <v>0</v>
      </c>
      <c r="G22" s="2">
        <f t="shared" si="0"/>
        <v>0</v>
      </c>
      <c r="H22" s="2">
        <f t="shared" si="4"/>
        <v>0</v>
      </c>
      <c r="I22" s="2">
        <f t="shared" si="1"/>
        <v>0</v>
      </c>
      <c r="J22" s="17">
        <f t="shared" si="2"/>
        <v>0</v>
      </c>
      <c r="K22" s="61">
        <f t="shared" si="3"/>
        <v>0</v>
      </c>
      <c r="M22" s="70"/>
    </row>
    <row r="23" spans="4:13" ht="36" x14ac:dyDescent="0.25">
      <c r="D23" s="7" t="s">
        <v>25</v>
      </c>
      <c r="E23" s="1">
        <v>4305</v>
      </c>
      <c r="F23" s="2">
        <v>0</v>
      </c>
      <c r="G23" s="2">
        <f t="shared" si="0"/>
        <v>0</v>
      </c>
      <c r="H23" s="2">
        <f t="shared" si="4"/>
        <v>0</v>
      </c>
      <c r="I23" s="2">
        <f t="shared" si="1"/>
        <v>0</v>
      </c>
      <c r="J23" s="17">
        <f t="shared" si="2"/>
        <v>0</v>
      </c>
      <c r="K23" s="61">
        <f t="shared" si="3"/>
        <v>0</v>
      </c>
      <c r="M23" s="70"/>
    </row>
    <row r="24" spans="4:13" ht="36" x14ac:dyDescent="0.25">
      <c r="D24" s="7" t="s">
        <v>27</v>
      </c>
      <c r="E24" s="1">
        <v>149</v>
      </c>
      <c r="F24" s="2">
        <v>0</v>
      </c>
      <c r="G24" s="2">
        <f t="shared" si="0"/>
        <v>0</v>
      </c>
      <c r="H24" s="2">
        <f t="shared" si="4"/>
        <v>0</v>
      </c>
      <c r="I24" s="2">
        <f t="shared" si="1"/>
        <v>0</v>
      </c>
      <c r="J24" s="17">
        <f t="shared" si="2"/>
        <v>0</v>
      </c>
      <c r="K24" s="61">
        <f t="shared" si="3"/>
        <v>0</v>
      </c>
      <c r="M24" s="70"/>
    </row>
    <row r="25" spans="4:13" ht="36.75" thickBot="1" x14ac:dyDescent="0.3">
      <c r="D25" s="9" t="s">
        <v>26</v>
      </c>
      <c r="E25" s="10">
        <v>31</v>
      </c>
      <c r="F25" s="11">
        <v>0</v>
      </c>
      <c r="G25" s="11">
        <f t="shared" si="0"/>
        <v>0</v>
      </c>
      <c r="H25" s="11">
        <f t="shared" si="4"/>
        <v>0</v>
      </c>
      <c r="I25" s="11">
        <f t="shared" si="1"/>
        <v>0</v>
      </c>
      <c r="J25" s="23">
        <f t="shared" si="2"/>
        <v>0</v>
      </c>
      <c r="K25" s="62">
        <f t="shared" si="3"/>
        <v>0</v>
      </c>
      <c r="M25" s="70"/>
    </row>
    <row r="26" spans="4:13" x14ac:dyDescent="0.25">
      <c r="E26" s="12">
        <f>SUM(E5:E25)</f>
        <v>59937</v>
      </c>
      <c r="F26" s="12"/>
      <c r="G26" s="12">
        <f t="shared" ref="G26" si="5">SUM(G5:G25)</f>
        <v>17617</v>
      </c>
      <c r="H26" s="12"/>
      <c r="I26" s="12">
        <f t="shared" ref="I26:J26" si="6">SUM(I5:I25)</f>
        <v>35312012.399999999</v>
      </c>
      <c r="J26" s="26">
        <f t="shared" si="6"/>
        <v>35312012.399999999</v>
      </c>
      <c r="K26" s="12"/>
    </row>
    <row r="27" spans="4:13" x14ac:dyDescent="0.25">
      <c r="H27" s="18" t="s">
        <v>28</v>
      </c>
      <c r="I27" s="19">
        <f>I26/G26</f>
        <v>2004.4282454447407</v>
      </c>
    </row>
    <row r="32" spans="4:13" x14ac:dyDescent="0.25">
      <c r="F32" s="29"/>
      <c r="G32" s="29"/>
    </row>
  </sheetData>
  <mergeCells count="1">
    <mergeCell ref="D2:J2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D1:AH27"/>
  <sheetViews>
    <sheetView workbookViewId="0">
      <selection activeCell="D14" sqref="D14"/>
    </sheetView>
  </sheetViews>
  <sheetFormatPr defaultRowHeight="15" x14ac:dyDescent="0.25"/>
  <cols>
    <col min="4" max="4" width="27.140625" customWidth="1"/>
    <col min="8" max="8" width="11.85546875" customWidth="1"/>
    <col min="9" max="9" width="10" bestFit="1" customWidth="1"/>
    <col min="10" max="10" width="12.42578125" customWidth="1"/>
    <col min="11" max="11" width="10.85546875" bestFit="1" customWidth="1"/>
  </cols>
  <sheetData>
    <row r="1" spans="4:34" x14ac:dyDescent="0.25">
      <c r="K1" s="27" t="s">
        <v>78</v>
      </c>
    </row>
    <row r="2" spans="4:34" x14ac:dyDescent="0.25">
      <c r="D2" s="74" t="s">
        <v>60</v>
      </c>
      <c r="E2" s="74"/>
      <c r="F2" s="74"/>
      <c r="G2" s="74"/>
      <c r="H2" s="74"/>
      <c r="I2" s="74"/>
      <c r="J2" s="74"/>
      <c r="K2" s="74"/>
    </row>
    <row r="3" spans="4:34" ht="15.75" thickBot="1" x14ac:dyDescent="0.3"/>
    <row r="4" spans="4:34" ht="48.75" thickBot="1" x14ac:dyDescent="0.3">
      <c r="D4" s="13" t="s">
        <v>0</v>
      </c>
      <c r="E4" s="14" t="s">
        <v>1</v>
      </c>
      <c r="F4" s="15" t="s">
        <v>2</v>
      </c>
      <c r="G4" s="15" t="s">
        <v>3</v>
      </c>
      <c r="H4" s="15" t="s">
        <v>4</v>
      </c>
      <c r="I4" s="15" t="s">
        <v>5</v>
      </c>
      <c r="J4" s="15" t="s">
        <v>6</v>
      </c>
      <c r="K4" s="16" t="s">
        <v>7</v>
      </c>
    </row>
    <row r="5" spans="4:34" x14ac:dyDescent="0.25">
      <c r="D5" s="4" t="s">
        <v>8</v>
      </c>
      <c r="E5" s="5">
        <v>44</v>
      </c>
      <c r="F5" s="6">
        <v>4</v>
      </c>
      <c r="G5" s="6">
        <f>E5*F5</f>
        <v>176</v>
      </c>
      <c r="H5" s="6">
        <v>25.4</v>
      </c>
      <c r="I5" s="6">
        <f>H5*E5</f>
        <v>1117.5999999999999</v>
      </c>
      <c r="J5" s="21">
        <f>G5*I27</f>
        <v>902.6977764601246</v>
      </c>
      <c r="K5" s="55">
        <f>J5/E5</f>
        <v>20.515858555911922</v>
      </c>
      <c r="M5" s="70"/>
      <c r="N5" s="70"/>
      <c r="O5" s="70"/>
      <c r="P5" s="70"/>
      <c r="Q5" s="70"/>
      <c r="R5" s="70"/>
      <c r="S5" s="70"/>
      <c r="T5" s="70"/>
      <c r="U5" s="70"/>
      <c r="V5" s="70"/>
      <c r="W5" s="70"/>
      <c r="X5" s="70"/>
      <c r="Y5" s="70"/>
      <c r="Z5" s="70"/>
      <c r="AA5" s="70"/>
      <c r="AB5" s="70"/>
      <c r="AC5" s="70"/>
      <c r="AD5" s="70"/>
      <c r="AE5" s="70"/>
      <c r="AF5" s="70"/>
      <c r="AG5" s="70"/>
      <c r="AH5" s="70"/>
    </row>
    <row r="6" spans="4:34" x14ac:dyDescent="0.25">
      <c r="D6" s="7" t="s">
        <v>9</v>
      </c>
      <c r="E6" s="1">
        <v>148</v>
      </c>
      <c r="F6" s="2">
        <v>3</v>
      </c>
      <c r="G6" s="2">
        <f>E6*F6</f>
        <v>444</v>
      </c>
      <c r="H6" s="2">
        <f>H5</f>
        <v>25.4</v>
      </c>
      <c r="I6" s="2">
        <f>H6*E6</f>
        <v>3759.2</v>
      </c>
      <c r="J6" s="17">
        <f>G6*$I$27</f>
        <v>2277.2602997062236</v>
      </c>
      <c r="K6" s="61">
        <f>J6/E6</f>
        <v>15.386893916933943</v>
      </c>
      <c r="M6" s="70"/>
    </row>
    <row r="7" spans="4:34" x14ac:dyDescent="0.25">
      <c r="D7" s="7" t="s">
        <v>10</v>
      </c>
      <c r="E7" s="1">
        <v>41</v>
      </c>
      <c r="F7" s="2">
        <v>4</v>
      </c>
      <c r="G7" s="2">
        <f t="shared" ref="G7:G25" si="0">E7*F7</f>
        <v>164</v>
      </c>
      <c r="H7" s="2">
        <f t="shared" ref="H7:H25" si="1">H6</f>
        <v>25.4</v>
      </c>
      <c r="I7" s="2">
        <f t="shared" ref="I7:I25" si="2">H7*E7</f>
        <v>1041.3999999999999</v>
      </c>
      <c r="J7" s="17">
        <f t="shared" ref="J7:J25" si="3">G7*$I$27</f>
        <v>841.15020079238877</v>
      </c>
      <c r="K7" s="61">
        <f t="shared" ref="K7:K25" si="4">J7/E7</f>
        <v>20.515858555911922</v>
      </c>
      <c r="M7" s="70"/>
    </row>
    <row r="8" spans="4:34" ht="36" x14ac:dyDescent="0.25">
      <c r="D8" s="7" t="s">
        <v>11</v>
      </c>
      <c r="E8" s="1">
        <v>114</v>
      </c>
      <c r="F8" s="2">
        <v>4</v>
      </c>
      <c r="G8" s="2">
        <f t="shared" si="0"/>
        <v>456</v>
      </c>
      <c r="H8" s="2">
        <f t="shared" si="1"/>
        <v>25.4</v>
      </c>
      <c r="I8" s="2">
        <f t="shared" si="2"/>
        <v>2895.6</v>
      </c>
      <c r="J8" s="17">
        <f t="shared" si="3"/>
        <v>2338.8078753739592</v>
      </c>
      <c r="K8" s="61">
        <f t="shared" si="4"/>
        <v>20.515858555911922</v>
      </c>
      <c r="M8" s="70"/>
    </row>
    <row r="9" spans="4:34" ht="60" x14ac:dyDescent="0.25">
      <c r="D9" s="7" t="s">
        <v>12</v>
      </c>
      <c r="E9" s="1">
        <v>441</v>
      </c>
      <c r="F9" s="2">
        <v>3</v>
      </c>
      <c r="G9" s="2">
        <f t="shared" si="0"/>
        <v>1323</v>
      </c>
      <c r="H9" s="2">
        <f t="shared" si="1"/>
        <v>25.4</v>
      </c>
      <c r="I9" s="2">
        <f t="shared" si="2"/>
        <v>11201.4</v>
      </c>
      <c r="J9" s="17">
        <f t="shared" si="3"/>
        <v>6785.6202173678685</v>
      </c>
      <c r="K9" s="61">
        <f t="shared" si="4"/>
        <v>15.386893916933943</v>
      </c>
      <c r="M9" s="70"/>
    </row>
    <row r="10" spans="4:34" ht="36" x14ac:dyDescent="0.25">
      <c r="D10" s="7" t="s">
        <v>13</v>
      </c>
      <c r="E10" s="1">
        <v>177</v>
      </c>
      <c r="F10" s="2">
        <v>3</v>
      </c>
      <c r="G10" s="2">
        <f t="shared" si="0"/>
        <v>531</v>
      </c>
      <c r="H10" s="2">
        <f t="shared" si="1"/>
        <v>25.4</v>
      </c>
      <c r="I10" s="2">
        <f t="shared" si="2"/>
        <v>4495.8</v>
      </c>
      <c r="J10" s="17">
        <f t="shared" si="3"/>
        <v>2723.4802232973075</v>
      </c>
      <c r="K10" s="61">
        <f t="shared" si="4"/>
        <v>15.386893916933941</v>
      </c>
      <c r="M10" s="70"/>
    </row>
    <row r="11" spans="4:34" ht="24" x14ac:dyDescent="0.25">
      <c r="D11" s="7" t="s">
        <v>14</v>
      </c>
      <c r="E11" s="1">
        <v>1740</v>
      </c>
      <c r="F11" s="2">
        <v>5</v>
      </c>
      <c r="G11" s="2">
        <f t="shared" si="0"/>
        <v>8700</v>
      </c>
      <c r="H11" s="2">
        <f t="shared" si="1"/>
        <v>25.4</v>
      </c>
      <c r="I11" s="2">
        <f t="shared" si="2"/>
        <v>44196</v>
      </c>
      <c r="J11" s="17">
        <f t="shared" si="3"/>
        <v>44621.99235910843</v>
      </c>
      <c r="K11" s="61">
        <f t="shared" si="4"/>
        <v>25.644823194889902</v>
      </c>
      <c r="M11" s="70"/>
    </row>
    <row r="12" spans="4:34" ht="36" x14ac:dyDescent="0.25">
      <c r="D12" s="8" t="s">
        <v>15</v>
      </c>
      <c r="E12" s="3">
        <v>0</v>
      </c>
      <c r="F12" s="2">
        <v>5</v>
      </c>
      <c r="G12" s="2">
        <f t="shared" si="0"/>
        <v>0</v>
      </c>
      <c r="H12" s="2">
        <f t="shared" si="1"/>
        <v>25.4</v>
      </c>
      <c r="I12" s="2">
        <f t="shared" si="2"/>
        <v>0</v>
      </c>
      <c r="J12" s="17">
        <f t="shared" si="3"/>
        <v>0</v>
      </c>
      <c r="K12" s="61">
        <v>0</v>
      </c>
      <c r="M12" s="70"/>
    </row>
    <row r="13" spans="4:34" ht="60" x14ac:dyDescent="0.25">
      <c r="D13" s="7" t="s">
        <v>16</v>
      </c>
      <c r="E13" s="1">
        <v>29584</v>
      </c>
      <c r="F13" s="2">
        <v>5</v>
      </c>
      <c r="G13" s="2">
        <f t="shared" si="0"/>
        <v>147920</v>
      </c>
      <c r="H13" s="2">
        <f t="shared" si="1"/>
        <v>25.4</v>
      </c>
      <c r="I13" s="2">
        <f t="shared" si="2"/>
        <v>751433.6</v>
      </c>
      <c r="J13" s="17">
        <f t="shared" si="3"/>
        <v>758676.44939762284</v>
      </c>
      <c r="K13" s="61">
        <f t="shared" si="4"/>
        <v>25.644823194889902</v>
      </c>
      <c r="M13" s="70"/>
    </row>
    <row r="14" spans="4:34" ht="24" x14ac:dyDescent="0.25">
      <c r="D14" s="7" t="s">
        <v>85</v>
      </c>
      <c r="E14" s="1">
        <v>1897</v>
      </c>
      <c r="F14" s="2">
        <v>5</v>
      </c>
      <c r="G14" s="2">
        <f t="shared" si="0"/>
        <v>9485</v>
      </c>
      <c r="H14" s="2">
        <f t="shared" si="1"/>
        <v>25.4</v>
      </c>
      <c r="I14" s="2">
        <f t="shared" si="2"/>
        <v>48183.799999999996</v>
      </c>
      <c r="J14" s="17">
        <f t="shared" si="3"/>
        <v>48648.229600706145</v>
      </c>
      <c r="K14" s="61">
        <f t="shared" si="4"/>
        <v>25.644823194889902</v>
      </c>
      <c r="M14" s="70"/>
    </row>
    <row r="15" spans="4:34" ht="36" x14ac:dyDescent="0.25">
      <c r="D15" s="7" t="s">
        <v>17</v>
      </c>
      <c r="E15" s="1">
        <v>1130</v>
      </c>
      <c r="F15" s="2">
        <v>4</v>
      </c>
      <c r="G15" s="2">
        <f t="shared" si="0"/>
        <v>4520</v>
      </c>
      <c r="H15" s="2">
        <f t="shared" si="1"/>
        <v>25.4</v>
      </c>
      <c r="I15" s="2">
        <f t="shared" si="2"/>
        <v>28702</v>
      </c>
      <c r="J15" s="17">
        <f t="shared" si="3"/>
        <v>23182.920168180473</v>
      </c>
      <c r="K15" s="61">
        <f t="shared" si="4"/>
        <v>20.515858555911922</v>
      </c>
      <c r="M15" s="70"/>
    </row>
    <row r="16" spans="4:34" ht="24" x14ac:dyDescent="0.25">
      <c r="D16" s="7" t="s">
        <v>18</v>
      </c>
      <c r="E16" s="1">
        <v>1234</v>
      </c>
      <c r="F16" s="2">
        <v>5</v>
      </c>
      <c r="G16" s="2">
        <f t="shared" si="0"/>
        <v>6170</v>
      </c>
      <c r="H16" s="2">
        <f t="shared" si="1"/>
        <v>25.4</v>
      </c>
      <c r="I16" s="2">
        <f t="shared" si="2"/>
        <v>31343.599999999999</v>
      </c>
      <c r="J16" s="17">
        <f t="shared" si="3"/>
        <v>31645.711822494141</v>
      </c>
      <c r="K16" s="61">
        <f t="shared" si="4"/>
        <v>25.644823194889902</v>
      </c>
      <c r="M16" s="70"/>
    </row>
    <row r="17" spans="4:13" ht="24" x14ac:dyDescent="0.25">
      <c r="D17" s="7" t="s">
        <v>19</v>
      </c>
      <c r="E17" s="1">
        <v>330</v>
      </c>
      <c r="F17" s="2">
        <v>5</v>
      </c>
      <c r="G17" s="2">
        <f t="shared" si="0"/>
        <v>1650</v>
      </c>
      <c r="H17" s="2">
        <f t="shared" si="1"/>
        <v>25.4</v>
      </c>
      <c r="I17" s="2">
        <f t="shared" si="2"/>
        <v>8382</v>
      </c>
      <c r="J17" s="17">
        <f t="shared" si="3"/>
        <v>8462.7916543136671</v>
      </c>
      <c r="K17" s="61">
        <f t="shared" si="4"/>
        <v>25.644823194889899</v>
      </c>
      <c r="M17" s="70"/>
    </row>
    <row r="18" spans="4:13" ht="24" x14ac:dyDescent="0.25">
      <c r="D18" s="7" t="s">
        <v>20</v>
      </c>
      <c r="E18" s="1">
        <v>3337</v>
      </c>
      <c r="F18" s="2">
        <v>5</v>
      </c>
      <c r="G18" s="2">
        <f t="shared" si="0"/>
        <v>16685</v>
      </c>
      <c r="H18" s="2">
        <f t="shared" si="1"/>
        <v>25.4</v>
      </c>
      <c r="I18" s="2">
        <f t="shared" si="2"/>
        <v>84759.799999999988</v>
      </c>
      <c r="J18" s="17">
        <f t="shared" si="3"/>
        <v>85576.775001347603</v>
      </c>
      <c r="K18" s="61">
        <f t="shared" si="4"/>
        <v>25.644823194889902</v>
      </c>
      <c r="M18" s="70"/>
    </row>
    <row r="19" spans="4:13" x14ac:dyDescent="0.25">
      <c r="D19" s="7" t="s">
        <v>21</v>
      </c>
      <c r="E19" s="1">
        <v>627</v>
      </c>
      <c r="F19" s="2">
        <v>5</v>
      </c>
      <c r="G19" s="2">
        <f t="shared" si="0"/>
        <v>3135</v>
      </c>
      <c r="H19" s="2">
        <f t="shared" si="1"/>
        <v>25.4</v>
      </c>
      <c r="I19" s="2">
        <f t="shared" si="2"/>
        <v>15925.8</v>
      </c>
      <c r="J19" s="17">
        <f t="shared" si="3"/>
        <v>16079.30414319597</v>
      </c>
      <c r="K19" s="61">
        <f t="shared" si="4"/>
        <v>25.644823194889906</v>
      </c>
      <c r="M19" s="70"/>
    </row>
    <row r="20" spans="4:13" ht="48" x14ac:dyDescent="0.25">
      <c r="D20" s="7" t="s">
        <v>22</v>
      </c>
      <c r="E20" s="1">
        <v>10246</v>
      </c>
      <c r="F20" s="2">
        <v>5</v>
      </c>
      <c r="G20" s="2">
        <f t="shared" si="0"/>
        <v>51230</v>
      </c>
      <c r="H20" s="2">
        <f t="shared" si="1"/>
        <v>25.4</v>
      </c>
      <c r="I20" s="2">
        <f t="shared" si="2"/>
        <v>260248.4</v>
      </c>
      <c r="J20" s="17">
        <f t="shared" si="3"/>
        <v>262756.85845484195</v>
      </c>
      <c r="K20" s="61">
        <f t="shared" si="4"/>
        <v>25.644823194889902</v>
      </c>
      <c r="M20" s="70"/>
    </row>
    <row r="21" spans="4:13" x14ac:dyDescent="0.25">
      <c r="D21" s="7" t="s">
        <v>23</v>
      </c>
      <c r="E21" s="1">
        <v>4305</v>
      </c>
      <c r="F21" s="2">
        <v>5</v>
      </c>
      <c r="G21" s="2">
        <f t="shared" si="0"/>
        <v>21525</v>
      </c>
      <c r="H21" s="2">
        <f t="shared" si="1"/>
        <v>25.4</v>
      </c>
      <c r="I21" s="2">
        <f t="shared" si="2"/>
        <v>109347</v>
      </c>
      <c r="J21" s="17">
        <f t="shared" si="3"/>
        <v>110400.96385400103</v>
      </c>
      <c r="K21" s="61">
        <f t="shared" si="4"/>
        <v>25.644823194889902</v>
      </c>
      <c r="M21" s="70"/>
    </row>
    <row r="22" spans="4:13" x14ac:dyDescent="0.25">
      <c r="D22" s="7" t="s">
        <v>24</v>
      </c>
      <c r="E22" s="1">
        <v>57</v>
      </c>
      <c r="F22" s="2">
        <v>5</v>
      </c>
      <c r="G22" s="2">
        <f t="shared" si="0"/>
        <v>285</v>
      </c>
      <c r="H22" s="2">
        <f t="shared" si="1"/>
        <v>25.4</v>
      </c>
      <c r="I22" s="2">
        <f t="shared" si="2"/>
        <v>1447.8</v>
      </c>
      <c r="J22" s="17">
        <f t="shared" si="3"/>
        <v>1461.7549221087245</v>
      </c>
      <c r="K22" s="61">
        <f t="shared" si="4"/>
        <v>25.644823194889902</v>
      </c>
      <c r="M22" s="70"/>
    </row>
    <row r="23" spans="4:13" ht="36" x14ac:dyDescent="0.25">
      <c r="D23" s="7" t="s">
        <v>25</v>
      </c>
      <c r="E23" s="1">
        <v>4305</v>
      </c>
      <c r="F23" s="2">
        <v>5</v>
      </c>
      <c r="G23" s="2">
        <f t="shared" si="0"/>
        <v>21525</v>
      </c>
      <c r="H23" s="2">
        <f t="shared" si="1"/>
        <v>25.4</v>
      </c>
      <c r="I23" s="2">
        <f t="shared" si="2"/>
        <v>109347</v>
      </c>
      <c r="J23" s="17">
        <f t="shared" si="3"/>
        <v>110400.96385400103</v>
      </c>
      <c r="K23" s="61">
        <f t="shared" si="4"/>
        <v>25.644823194889902</v>
      </c>
      <c r="M23" s="70"/>
    </row>
    <row r="24" spans="4:13" ht="36" x14ac:dyDescent="0.25">
      <c r="D24" s="7" t="s">
        <v>27</v>
      </c>
      <c r="E24" s="1">
        <v>149</v>
      </c>
      <c r="F24" s="2">
        <v>5</v>
      </c>
      <c r="G24" s="2">
        <f t="shared" si="0"/>
        <v>745</v>
      </c>
      <c r="H24" s="2">
        <f t="shared" si="1"/>
        <v>25.4</v>
      </c>
      <c r="I24" s="2">
        <f t="shared" si="2"/>
        <v>3784.6</v>
      </c>
      <c r="J24" s="17">
        <f t="shared" si="3"/>
        <v>3821.0786560385955</v>
      </c>
      <c r="K24" s="61">
        <f t="shared" si="4"/>
        <v>25.644823194889902</v>
      </c>
      <c r="M24" s="70"/>
    </row>
    <row r="25" spans="4:13" ht="36.75" thickBot="1" x14ac:dyDescent="0.3">
      <c r="D25" s="9" t="s">
        <v>26</v>
      </c>
      <c r="E25" s="10">
        <v>31</v>
      </c>
      <c r="F25" s="11">
        <v>5</v>
      </c>
      <c r="G25" s="11">
        <f t="shared" si="0"/>
        <v>155</v>
      </c>
      <c r="H25" s="11">
        <f t="shared" si="1"/>
        <v>25.4</v>
      </c>
      <c r="I25" s="11">
        <f t="shared" si="2"/>
        <v>787.4</v>
      </c>
      <c r="J25" s="23">
        <f t="shared" si="3"/>
        <v>794.98951904158696</v>
      </c>
      <c r="K25" s="62">
        <f t="shared" si="4"/>
        <v>25.644823194889902</v>
      </c>
      <c r="M25" s="70"/>
    </row>
    <row r="26" spans="4:13" x14ac:dyDescent="0.25">
      <c r="E26" s="12">
        <f>SUM(E5:E25)</f>
        <v>59937</v>
      </c>
      <c r="F26" s="12"/>
      <c r="G26" s="12">
        <f t="shared" ref="G26" si="5">SUM(G5:G25)</f>
        <v>296824</v>
      </c>
      <c r="H26" s="12"/>
      <c r="I26" s="12">
        <f t="shared" ref="I26:J26" si="6">SUM(I5:I25)</f>
        <v>1522399.8</v>
      </c>
      <c r="J26" s="26">
        <f t="shared" si="6"/>
        <v>1522399.8000000003</v>
      </c>
      <c r="K26" s="12"/>
    </row>
    <row r="27" spans="4:13" x14ac:dyDescent="0.25">
      <c r="H27" s="18" t="s">
        <v>28</v>
      </c>
      <c r="I27" s="19">
        <f>I26/G26</f>
        <v>5.1289646389779806</v>
      </c>
    </row>
  </sheetData>
  <mergeCells count="1">
    <mergeCell ref="D2:K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15</vt:i4>
      </vt:variant>
    </vt:vector>
  </HeadingPairs>
  <TitlesOfParts>
    <vt:vector size="15" baseType="lpstr">
      <vt:lpstr>A1-12</vt:lpstr>
      <vt:lpstr>A2-12</vt:lpstr>
      <vt:lpstr>A3-12</vt:lpstr>
      <vt:lpstr>A4-12</vt:lpstr>
      <vt:lpstr>A5-12</vt:lpstr>
      <vt:lpstr>A6-12</vt:lpstr>
      <vt:lpstr>A7-12</vt:lpstr>
      <vt:lpstr>B1-12</vt:lpstr>
      <vt:lpstr>B2-12</vt:lpstr>
      <vt:lpstr>B3-12</vt:lpstr>
      <vt:lpstr>B4-12</vt:lpstr>
      <vt:lpstr>B5-12</vt:lpstr>
      <vt:lpstr>C1-12</vt:lpstr>
      <vt:lpstr>C2-12</vt:lpstr>
      <vt:lpstr>C3-12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Juris</dc:creator>
  <cp:lastModifiedBy>Aija Persevica</cp:lastModifiedBy>
  <dcterms:created xsi:type="dcterms:W3CDTF">2019-06-27T10:11:01Z</dcterms:created>
  <dcterms:modified xsi:type="dcterms:W3CDTF">2019-10-02T07:35:32Z</dcterms:modified>
</cp:coreProperties>
</file>