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7.gads\Ikmēneša informatīvie ziņojumi\6_jūlijs_iesn_MK_lidz_31.07.2017\Parakstīšanai_NELABOT\"/>
    </mc:Choice>
  </mc:AlternateContent>
  <bookViews>
    <workbookView xWindow="0" yWindow="0" windowWidth="20490" windowHeight="7605"/>
  </bookViews>
  <sheets>
    <sheet name="IPIA_MP_kavējumi" sheetId="13" r:id="rId1"/>
  </sheets>
  <definedNames>
    <definedName name="_xlnm._FilterDatabase" localSheetId="0" hidden="1">IPIA_MP_kavējumi!$H$8:$BB$27</definedName>
    <definedName name="_xlnm.Print_Area" localSheetId="0">IPIA_MP_kavējumi!$D$1:$BB$30</definedName>
    <definedName name="_xlnm.Print_Titles" localSheetId="0">IPIA_MP_kavējumi!$3:$8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 i="13" l="1"/>
  <c r="AD7" i="13"/>
  <c r="AC10" i="13"/>
  <c r="AC11" i="13"/>
  <c r="AC12" i="13"/>
  <c r="AC13" i="13"/>
  <c r="AC14" i="13"/>
  <c r="AC15" i="13"/>
  <c r="AC16" i="13"/>
  <c r="AC17" i="13"/>
  <c r="AC18" i="13"/>
  <c r="AC19" i="13"/>
  <c r="AC20" i="13"/>
  <c r="AC21" i="13"/>
  <c r="AC22" i="13"/>
  <c r="AC23" i="13"/>
  <c r="AC24" i="13"/>
  <c r="AC25" i="13"/>
  <c r="AC26" i="13"/>
  <c r="Z10" i="13"/>
  <c r="Z11" i="13"/>
  <c r="Z12" i="13"/>
  <c r="Z13" i="13"/>
  <c r="Z14" i="13"/>
  <c r="Z15" i="13"/>
  <c r="Z16" i="13"/>
  <c r="Z17" i="13"/>
  <c r="Z18" i="13"/>
  <c r="Z19" i="13"/>
  <c r="Z20" i="13"/>
  <c r="Z21" i="13"/>
  <c r="Z22" i="13"/>
  <c r="Z23" i="13"/>
  <c r="Z24" i="13"/>
  <c r="Z25" i="13"/>
  <c r="Z26" i="13"/>
  <c r="W10" i="13"/>
  <c r="W11" i="13"/>
  <c r="W12" i="13"/>
  <c r="W13" i="13"/>
  <c r="W14" i="13"/>
  <c r="W15" i="13"/>
  <c r="W16" i="13"/>
  <c r="W17" i="13"/>
  <c r="W18" i="13"/>
  <c r="W19" i="13"/>
  <c r="W20" i="13"/>
  <c r="W21" i="13"/>
  <c r="W22" i="13"/>
  <c r="W23" i="13"/>
  <c r="W24" i="13"/>
  <c r="W25" i="13"/>
  <c r="W26" i="13"/>
  <c r="T10" i="13"/>
  <c r="T11" i="13"/>
  <c r="T12" i="13"/>
  <c r="T13" i="13"/>
  <c r="T14" i="13"/>
  <c r="T15" i="13"/>
  <c r="T16" i="13"/>
  <c r="T17" i="13"/>
  <c r="T18" i="13"/>
  <c r="T19" i="13"/>
  <c r="T20" i="13"/>
  <c r="T21" i="13"/>
  <c r="T22" i="13"/>
  <c r="T23" i="13"/>
  <c r="T24" i="13"/>
  <c r="T25" i="13"/>
  <c r="T26" i="13"/>
  <c r="Q10" i="13"/>
  <c r="Q11" i="13"/>
  <c r="Q12" i="13"/>
  <c r="Q13" i="13"/>
  <c r="Q14" i="13"/>
  <c r="Q15" i="13"/>
  <c r="Q16" i="13"/>
  <c r="Q17" i="13"/>
  <c r="Q18" i="13"/>
  <c r="Q19" i="13"/>
  <c r="Q20" i="13"/>
  <c r="Q21" i="13"/>
  <c r="Q22" i="13"/>
  <c r="Q23" i="13"/>
  <c r="Q24" i="13"/>
  <c r="Q25" i="13"/>
  <c r="Q26" i="13"/>
  <c r="AQ24" i="13"/>
  <c r="AS24" i="13" s="1"/>
  <c r="AH24" i="13"/>
  <c r="AJ24" i="13" s="1"/>
  <c r="AG24" i="13"/>
  <c r="AF24" i="13"/>
  <c r="AQ23" i="13"/>
  <c r="AS23" i="13" s="1"/>
  <c r="AH23" i="13"/>
  <c r="AG23" i="13"/>
  <c r="AF23" i="13"/>
  <c r="AQ22" i="13"/>
  <c r="AS22" i="13" s="1"/>
  <c r="AH22" i="13"/>
  <c r="AJ22" i="13" s="1"/>
  <c r="AG22" i="13"/>
  <c r="AF22" i="13"/>
  <c r="AQ21" i="13"/>
  <c r="AS21" i="13" s="1"/>
  <c r="AH21" i="13"/>
  <c r="AJ21" i="13" s="1"/>
  <c r="AG21" i="13"/>
  <c r="AF21" i="13"/>
  <c r="AQ20" i="13"/>
  <c r="AS20" i="13" s="1"/>
  <c r="AH20" i="13"/>
  <c r="AG20" i="13"/>
  <c r="AF20" i="13"/>
  <c r="AQ19" i="13"/>
  <c r="AH19" i="13"/>
  <c r="AG19" i="13"/>
  <c r="AF19" i="13"/>
  <c r="AQ18" i="13"/>
  <c r="AS18" i="13" s="1"/>
  <c r="AH18" i="13"/>
  <c r="AG18" i="13"/>
  <c r="AF18" i="13"/>
  <c r="AQ17" i="13"/>
  <c r="AS17" i="13" s="1"/>
  <c r="AH17" i="13"/>
  <c r="AG17" i="13"/>
  <c r="AF17" i="13"/>
  <c r="AQ16" i="13"/>
  <c r="AS16" i="13" s="1"/>
  <c r="AH16" i="13"/>
  <c r="AG16" i="13"/>
  <c r="AF16" i="13"/>
  <c r="AQ15" i="13"/>
  <c r="AS15" i="13" s="1"/>
  <c r="AH15" i="13"/>
  <c r="AG15" i="13"/>
  <c r="AF15" i="13"/>
  <c r="AQ14" i="13"/>
  <c r="AS14" i="13" s="1"/>
  <c r="AH14" i="13"/>
  <c r="AG14" i="13"/>
  <c r="AF14" i="13"/>
  <c r="AQ13" i="13"/>
  <c r="AS13" i="13" s="1"/>
  <c r="AH13" i="13"/>
  <c r="AG13" i="13"/>
  <c r="AF13" i="13"/>
  <c r="AQ12" i="13"/>
  <c r="AS12" i="13" s="1"/>
  <c r="AH12" i="13"/>
  <c r="AG12" i="13"/>
  <c r="AF12" i="13"/>
  <c r="AQ11" i="13"/>
  <c r="AS11" i="13" s="1"/>
  <c r="AH11" i="13"/>
  <c r="AG11" i="13"/>
  <c r="AF11" i="13"/>
  <c r="AS10" i="13"/>
  <c r="AH10" i="13"/>
  <c r="AG10" i="13"/>
  <c r="AF10" i="13"/>
  <c r="AQ9" i="13"/>
  <c r="AS9" i="13" s="1"/>
  <c r="AH9" i="13"/>
  <c r="AH7" i="13" s="1"/>
  <c r="AG9" i="13"/>
  <c r="AG7" i="13" s="1"/>
  <c r="AF9" i="13"/>
  <c r="AC9" i="13"/>
  <c r="Z9" i="13"/>
  <c r="W9" i="13"/>
  <c r="T9" i="13"/>
  <c r="Q9" i="13"/>
  <c r="AF7" i="13" l="1"/>
  <c r="AJ17" i="13"/>
  <c r="AJ18" i="13"/>
  <c r="AJ19" i="13"/>
  <c r="AJ7" i="13"/>
  <c r="AJ12" i="13"/>
  <c r="AJ14" i="13"/>
  <c r="AI24" i="13"/>
  <c r="AJ13" i="13"/>
  <c r="AI16" i="13"/>
  <c r="AJ16" i="13"/>
  <c r="AJ11" i="13"/>
  <c r="AI10" i="13"/>
  <c r="AJ10" i="13"/>
  <c r="AI9" i="13"/>
  <c r="AI15" i="13"/>
  <c r="AI17" i="13"/>
  <c r="AI18" i="13"/>
  <c r="AI19" i="13"/>
  <c r="AJ20" i="13"/>
  <c r="AJ23" i="13"/>
  <c r="AJ9" i="13"/>
  <c r="AJ15" i="13"/>
  <c r="AI23" i="13"/>
  <c r="AI14" i="13"/>
  <c r="AI20" i="13"/>
  <c r="AI21" i="13"/>
  <c r="AI22" i="13"/>
  <c r="AI11" i="13"/>
  <c r="AI12" i="13"/>
  <c r="AI13" i="13"/>
  <c r="AI7" i="13" l="1"/>
  <c r="AB7" i="13"/>
  <c r="AA7" i="13"/>
  <c r="AC7" i="13" l="1"/>
</calcChain>
</file>

<file path=xl/sharedStrings.xml><?xml version="1.0" encoding="utf-8"?>
<sst xmlns="http://schemas.openxmlformats.org/spreadsheetml/2006/main" count="264" uniqueCount="135">
  <si>
    <t>-</t>
  </si>
  <si>
    <t>ERAF</t>
  </si>
  <si>
    <t>Valsts izglītības attīstības aģentūra</t>
  </si>
  <si>
    <t>EM</t>
  </si>
  <si>
    <t xml:space="preserve">Latvijas Investīciju un attīstības aģentūra </t>
  </si>
  <si>
    <t>SM</t>
  </si>
  <si>
    <t>3.1.2.</t>
  </si>
  <si>
    <t>Riska kapitāls</t>
  </si>
  <si>
    <t>3.0.0.0/16/FI/001</t>
  </si>
  <si>
    <t>Attīstības finanšu institūcija Altum, AS</t>
  </si>
  <si>
    <t>Finansēšanas nolīgums par Fondu fonda un Finanšu instrumentu īstenošanu Nr. 3.0.0.0/16/FI/001</t>
  </si>
  <si>
    <t>3.2.1.</t>
  </si>
  <si>
    <t>Latvijas starptautiskās konkurētspējas veicināšana tūrismā</t>
  </si>
  <si>
    <t>3.3.1.</t>
  </si>
  <si>
    <t>Valmieras pašvaldība</t>
  </si>
  <si>
    <t>Uzņēmējdarbības attīstību veicinošas satiksmes infrastruktūras un inženierkomunikācijas pārbūve Cempu un Paula Valdena ielu industriālo teritoriju attīstībai</t>
  </si>
  <si>
    <t>4.2.1.</t>
  </si>
  <si>
    <t>4.2.1.1.</t>
  </si>
  <si>
    <t>4.2.1.1/16/I/001</t>
  </si>
  <si>
    <t>Atbalsts daudzdzīvokļu dzīvojamo māju energoefektivitātes paaugstināšanas pasākumu īstenošanai daudzdzīvokļu māju dzīvokļu īpašniekiem</t>
  </si>
  <si>
    <t>Satiksmes ministrija</t>
  </si>
  <si>
    <t>4.5.1.</t>
  </si>
  <si>
    <t>4.5.1.1.</t>
  </si>
  <si>
    <t>KF</t>
  </si>
  <si>
    <t>4.5.1.1/16/I/003</t>
  </si>
  <si>
    <t>5.1.2.</t>
  </si>
  <si>
    <t>Zemkopības ministrijas nekustamie īpašumi</t>
  </si>
  <si>
    <t xml:space="preserve">Kalnciema poldera sūkņu stacijas Valgundes pagastā, Jelgavas novadā pārbūve </t>
  </si>
  <si>
    <t xml:space="preserve">Vārpas poldera sūkņu stacijas Līvbērzes pagastā, Jelgavas novadā pārbūve </t>
  </si>
  <si>
    <t xml:space="preserve">Ruduļa poldera aizsargdambja D-1 Līvbērzes pagastā, Jelgavas novadā atjaunošana </t>
  </si>
  <si>
    <t>5.3.1.</t>
  </si>
  <si>
    <t>Mārupes komunālie pakalpojumi, SIA</t>
  </si>
  <si>
    <t>Ūdenssaimniecības pakalpojumu attīstība Mārupē, 4.kārta</t>
  </si>
  <si>
    <t>6.1.5.</t>
  </si>
  <si>
    <t>Valsts galvenā autoceļa A10 Rīga - Ventspils, km 57,76 – 68,60 segas pārbūve (rotācijas aplis)</t>
  </si>
  <si>
    <t>6.3.1.</t>
  </si>
  <si>
    <t>Valsts reģionālā autoceļa P32 Augšlīgatne – Skrīveri posma Augšlīgatne - Nītaure km 0,006 – 13,96 pārbūve (tilts)</t>
  </si>
  <si>
    <t>Nodarbinātības valsts aģentūra</t>
  </si>
  <si>
    <t>8.3.1.</t>
  </si>
  <si>
    <t>Valsts izglītības satura centrs</t>
  </si>
  <si>
    <t>Kompetenču pieeja mācību saturā</t>
  </si>
  <si>
    <t>8.3.3.</t>
  </si>
  <si>
    <t>Jaunatnes starptautisko programmu aģentūra</t>
  </si>
  <si>
    <t>“PROTI un DARI!”</t>
  </si>
  <si>
    <t>8.3.5.</t>
  </si>
  <si>
    <t>Karjeras atbalsts vispārējās un profesionālās izglītības iestādēs</t>
  </si>
  <si>
    <t>9.1.1.</t>
  </si>
  <si>
    <t>Atbalsts ilgstošajiem bezdarbniekiem</t>
  </si>
  <si>
    <t>Nacionālais rehabilitācijas centrs "Vaivari"</t>
  </si>
  <si>
    <t>9.2.2.</t>
  </si>
  <si>
    <t>Vidzemes plānošanas reģions</t>
  </si>
  <si>
    <t>Vidzeme iekļauj</t>
  </si>
  <si>
    <t>9.3.1.</t>
  </si>
  <si>
    <t>VSIA NRC „Vaivari” infrastruktūras attīstība funkcionēšanas novērtēšanas un asistīvo tehnoloģiju apmaiņas fonda izveidei</t>
  </si>
  <si>
    <t>Pasākuma numurs</t>
  </si>
  <si>
    <t>Kārtas numurs</t>
  </si>
  <si>
    <t>Fonds</t>
  </si>
  <si>
    <t>Projekta Nr.</t>
  </si>
  <si>
    <t>Projekta iesniedzējs</t>
  </si>
  <si>
    <t>Projekta nosaukums</t>
  </si>
  <si>
    <t>jūlijs</t>
  </si>
  <si>
    <t>augusts</t>
  </si>
  <si>
    <t>septembris</t>
  </si>
  <si>
    <t>oktobris</t>
  </si>
  <si>
    <t>novembris</t>
  </si>
  <si>
    <t>decembris</t>
  </si>
  <si>
    <t xml:space="preserve">Daudzīvokļu māju energoefektivitāte </t>
  </si>
  <si>
    <t>Tramvaji</t>
  </si>
  <si>
    <t>Izpilde</t>
  </si>
  <si>
    <t>Plānots</t>
  </si>
  <si>
    <t>2017 janvāris</t>
  </si>
  <si>
    <t>2017 februāris</t>
  </si>
  <si>
    <t>2017 marts</t>
  </si>
  <si>
    <t>2017 aprīlis</t>
  </si>
  <si>
    <t>Informācija par specifisko atbalsta mērķi</t>
  </si>
  <si>
    <t>Nr.p.k.</t>
  </si>
  <si>
    <t>Specifiskā atbalsta mērķa numurs</t>
  </si>
  <si>
    <t>Specifiskā atbasta mērķa/pasākuma nosaukums</t>
  </si>
  <si>
    <t>Atbildīgā nozares ministrija
[1]</t>
  </si>
  <si>
    <t>Projekti, kuriem plāns nav izpildīts</t>
  </si>
  <si>
    <t>%</t>
  </si>
  <si>
    <t>Projekti, kuriem plāns nav izpildīts par vairāk kā 200 tūkst. euro</t>
  </si>
  <si>
    <t>Izmaiņas</t>
  </si>
  <si>
    <t>2017.gads kopā</t>
  </si>
  <si>
    <t>Projekta finansēšanas plāns (ES fondu daļa), euro</t>
  </si>
  <si>
    <t>Skaidrojums</t>
  </si>
  <si>
    <t>15.04.2017. prognoze</t>
  </si>
  <si>
    <t xml:space="preserve">* KP VIS aktuālākais, apstiprinātais plānoto maksājuma pieprasījumu iesniegšanas grafiks </t>
  </si>
  <si>
    <t>2017 maijs</t>
  </si>
  <si>
    <t>Izpilde(+)/Neizpilde(-)</t>
  </si>
  <si>
    <t>3.1.1.1., 3.1.1.2., 3.1.1.3., 3.1.1.1.4., 3.1.2.1., 3.1.2.2.</t>
  </si>
  <si>
    <t>Jūrmalas ūdens, SIA</t>
  </si>
  <si>
    <t xml:space="preserve">Jūrmalas ūdenssaimniecības attīstība IV kārta  </t>
  </si>
  <si>
    <t>11=10-9</t>
  </si>
  <si>
    <t>7=6-5</t>
  </si>
  <si>
    <t>8=6/5*100</t>
  </si>
  <si>
    <t>4.5.1.1/16/I/001</t>
  </si>
  <si>
    <t>Liepājas tramvajs, SIA</t>
  </si>
  <si>
    <t>Tramvaja līnijas un piegulošās teritorijas kompleksa rekonstrukcija”</t>
  </si>
  <si>
    <t>2017 jūnijs</t>
  </si>
  <si>
    <t>Kumulatīvi no 2017 gada janvāra  līdz 2017 gada jūnijam</t>
  </si>
  <si>
    <t>10.07.2017. prognoze*</t>
  </si>
  <si>
    <t xml:space="preserve">Ierobežotas projektu iesniegumu atlases (IPIA) projektiem noteikto maksājumu pieprasījumu iesniegšanas plānu līdz 2017.gada 1.jūlijam neizpildes </t>
  </si>
  <si>
    <t>Plānotā maksājuma pieprasījuma iesniegšanas prognoze (ES fondu daļa)</t>
  </si>
  <si>
    <t xml:space="preserve">2. pielikums
Informatīvajam ziņojumam “Informatīvais ziņojums par Eiropas Savienības struktūrfondu un Kohēzijas fonda investīciju ieviešanas statusu” </t>
  </si>
  <si>
    <t xml:space="preserve">Mainīts avansa iesniegšanas termiņš, 19.06.2017 precizēts PMPIG. Tā kā būvdarbu konkursa „Tramvaja līnijas un piegulošās teritorijas kompleksa pārbūve Liepājā” (id.Nr. LT 2017/2 KF) ietvaros saņemtas sūdzības no diviem pretendentiem, saskaņā ar Sabiedrisko pakalpojumu sniedzēju iepirkumu likuma prasībām sabiedrisko pakalpojumu sniedzējs nedrīkst slēgt iepirkuma līgumu, kamēr nav saņemts komisijas lēmumu par iesnieguma izskatīšanas rezultātiem vai administratīvās lietas izbeigšanu. Ņemot vērā esošo situāciju provizoriski avansa iesniegšanas termiņš pārcelts uz 2017.gada augustu, kad varētu būt zināms IUB lēmums par iesnieguma izskatīšanas rezultātiem.  </t>
  </si>
  <si>
    <t>Jūnijā precizēts plānoto maksājuma pieprasījumu iesniegšanas grafiks, smazinot avansa summu un pārceļot tā iesniegšanu uz augustu, jo būvniecības līgums noslēgts maijā un būvdarbus plānots uzsākt tikai jūlijā.</t>
  </si>
  <si>
    <t>Atbilstoši Atbildīgās iestādes lēmumam infrastruktūras attīstība funkcionēšanas novērtēšanas un asistīvo tehnoloģiju apmaiņas fonda izveidei atbalstāmās darbības  ir apturētas un tās uzsāks  pēc 9.1.4.2. pasākuma ietvaros veiktās situācijas izpētes rezultātu saskaņošanas.</t>
  </si>
  <si>
    <t>Maksājuma pieprasījums iesniegts par mazāku summu, jo maksājumi projektā neatbilst sākotnēji plānotajam grafikam un aizkavējusies iepirkuma veikšana. Ir aktualizēts plānoto maksājuma pieprasījumu iesniegšanas grafiks19.06.2017.</t>
  </si>
  <si>
    <t>Līgums parakstīts 28.06.2017. 10.07.2017 apstiprināts plānoto maksājuma pieprasījumu iesniegšanas grafiks, kurā pirmo starpposma maksājuma pieprasījumu ar ERAF finansējumu 576 455.05 euro apmērā plānots iesniegt 25.07.2017.</t>
  </si>
  <si>
    <t xml:space="preserve">07.06.2017 iesniegtais avansa pieprasījums noraidīts, jo nebija noslēdzies būvniecības iepirkums, bet 06.07.2017 iesniegtais avansa pieprasījums atsaukts, kamēr nav noslēgts līgums par būvdarbiem. 05.07.2017 būvdarbu iepirkuma uzvarētājam nosūtīta vēstule ar uzaicinājumu slēgt līgumu. Līguma noslēgšanas termiņš ir 10 dienas. Pēc līguma noslēgšanas tiks iesniegts jauns avansa pieprasījums.  </t>
  </si>
  <si>
    <t>Maksājuma pieprasījums iesniegts par mazāku summu, jo maksājumi darbu izpildītājiem neatbilst sākotnēji plānotajam grafikam. 
Maijā iesniegtais maksājuma pieprasījums ir noraidīts, jo veidlapa aizpildīta neatbilstoši un trūkst vairāku pamatojošo dokumentu, tāpēc nav iespējams pārliecināties par attiecināmo un neattiecināmo izmaksu sadalījuma pareizību. Precizēto maksājuma pieprasījumu plāno iesniegt jūlija beigās. 21.06.2017 aktualizēts arī Plānoto maksājumu pieprasījumu iesniegšanas grafiks.</t>
  </si>
  <si>
    <t>Maksājumu plūsma nedaudz atpaliek no aprīlī plānotās, jo būvdarbu līgums noslēgts 02.05.2017 un darbi uzsākti jūnijā. Tiek sekots līdzi būvdarbu procesam un atbilstoši sniegti avansa un starpposma maksājumu pieprasījumi.</t>
  </si>
  <si>
    <t>4.2.1.1/16/I/002</t>
  </si>
  <si>
    <t>4.5.1.1/16/I/002</t>
  </si>
  <si>
    <t>3.0.0.0/16/FI/002</t>
  </si>
  <si>
    <t>4.2.1.1/16/I/003</t>
  </si>
  <si>
    <t>3.0.0.0/16/FI/003</t>
  </si>
  <si>
    <t>4.2.1.1/16/I/004</t>
  </si>
  <si>
    <t>4.5.1.1/16/I/004</t>
  </si>
  <si>
    <t>Izpilde(+)/ Neizpilde(-)</t>
  </si>
  <si>
    <r>
      <rPr>
        <u/>
        <sz val="14"/>
        <rFont val="Times New Roman"/>
        <family val="1"/>
        <charset val="186"/>
      </rPr>
      <t>ALTUM skaidrojums par maksājumu plūsmas kavējošiem faktoriem:</t>
    </r>
    <r>
      <rPr>
        <sz val="14"/>
        <rFont val="Times New Roman"/>
        <family val="2"/>
        <charset val="186"/>
      </rPr>
      <t xml:space="preserve">
(1) Daudzdzīvokļu māju tehniskās un iepirkumu dokumentācijas kvalitāte prasa papildus konsultācijas no Altum puses un attiecīgi laiku precizējumu veikšanai no projektu iesniedzēju puses
(2) Komercbanku iesaiste un izpildījums programmas ietvaros neatbilst sākotnēji plānotajam ātrumam un kvalitātei, kas paildzina kopējo dokumentu izskatīšanas, apstiprināšanas un izsniegšanas laiku kā rezultātā veidojas daudzdzīvokļu māju siltināšanas projektu īstenošanas uzsākšanas nobīde laikā.
</t>
    </r>
    <r>
      <rPr>
        <u/>
        <sz val="14"/>
        <rFont val="Times New Roman"/>
        <family val="1"/>
        <charset val="186"/>
      </rPr>
      <t>Pasākumi maksājumu plūsmas uzlabojumiem:</t>
    </r>
    <r>
      <rPr>
        <sz val="14"/>
        <rFont val="Times New Roman"/>
        <family val="2"/>
        <charset val="186"/>
      </rPr>
      <t xml:space="preserve">
(1) Altum palielinājis projekta īstenošanā iesaistīto darbinieku skaitu, lai nodrošinātu ātrāku atzinumu sniegšanu.
(2) Sniegts informatīvais atbalsts iedzīvotājiem, pārvaldniekiem/biedrībām un papildus Altum sadarbībā ar EM ir īstenojis seminārus gan pilnvarotajām personām (projektu vadītājiem), gan arī tehnisko projektu izstrādātājiem.</t>
    </r>
  </si>
  <si>
    <t>Ņemot vērā to, ka CFLA nebija apstiprinājis divus LIAA iesniegtos maksājumu pieprasījumus, LIAA jaunu pieprasījumu neiesniedza. Jūnijā/jūlija sākumā CFLA apstiprinājis abus iesniegtos pierpasījumus.  
11.07.2017.ir iesniegts precizēts maksājumu prieprasījumu iesniegšanas grafiks. Nākamo maksājuma pieprasījumu LIAA plānot iesniegt 28.07.2017.</t>
  </si>
  <si>
    <t xml:space="preserve">Izmaiņas maksājumu pieprasījumu iesniegšanā saistītas ar neparedzēti vēla klimatiskā pavasara un silta laika iestāšanos, plānotie ielu pārbūves darbi tika atsākti ievērojami vēlāk, nekā sākotnēji plānots.13.06.2017 precizēts plānotais maksājuma pieprasījumu iesniegšanas grafiks, nākamo maksājuma pieprasījumu - noslēguma - plānots iesniegt septembrī. </t>
  </si>
  <si>
    <t>Izmaiņas veiktas atbilstoši faktiskajai būvdarbu izpildei un pārskata perioda laikā reāli apmaksātajiem darbu izpildes rēķiniem. Rēķini, kuru apmaksa tiek veikta pēc pārskata ceturkšņa beigām, tiek iekļauti nākamajā maksājuma pieprasījumā.</t>
  </si>
  <si>
    <t>Projekta ietvaros konstatēts, ka nebūs iespējams iekļauties SAM MK noteikumos noteiktajos 10% izmaksu ierobežojumos (jaunu transporta mezglu būvniecība), tāpēc minētie izdevumi tiks segti no finansējuma saņēmēja līdzekļiem un netiks pieprasīti apmaksai no ES fondu finansējuma, attiecīgi, ņemot vērā minēto, veidojas ES fondu finansējuma ietaupījums projekta ietvaros, kas atspoguļojas ar precizētajos maksājumu pieprasījumu iesniegšanas grafikos.</t>
  </si>
  <si>
    <t xml:space="preserve">Atbilstoši precizētajai finanšu plūsmai 29.06.2017 ir aktualizēts plānoto maksājuma pieprasījumu iesniegšanas grafiks, jo noslēgti tikai 52 sadarbības līgumi no projektā plānotajiem 102 sadarbības partneriem. Tas skaidrojams ar to, ka ieilga sadarbības partneru iesniegto karjeras atbalsta plānu pārbaude un apstiprināšana, kā arī vairāki sadarbības partneri nevarēja nodrošināt MK noteikumos par 8.3.5.SAM noteikto prasību - piesaistīt vienu pedagogu-karjeras konsultantu uz 700 izglītojamiem. IZM ir sagatavojusi grozījumus MK noteikumos, paredzot izņēmumus šīs prasības piemērošanā. Bez tam maksājuma pieprasījumos netiek iekļauti sadarbības partneriem izmaksātie avansi, bet tikai faktiski veiktie izdevumi, tādēļ izdevumi tiek deklarēti ar vairāku mēnešu nobīdi, kā arī to, ka iepirkums noslēdzies bez rezultāta. </t>
  </si>
  <si>
    <t xml:space="preserve">03. 07.2017. ir aktualizēts plānoto maksājuma pieprasījumu iesniegšanas grafiks, samazinot jūnijā plāmotā maksājuma pieprasījuma summu,  jo aizkavējās sadarbības līgumu slēgšana ar projekta sadarbības partneriem. Šobrīd 8.3.1.1.SAMP projektā iesaistīti 75 sadarbības partneri, t.sk. 8 augstskolas un 67 pašvaldības; līgumi tika noslēgti š.g. februārī-aprīlī. Sadarbības partneri sniedz atskaites finansējuma saņēmējam reizi ceturksnī (pirmais pārskata periods ir 3 mēneši pēc sadarbības līguma noslēgšanas), tādēļ izdevumi maksājuma pieprasījumos tiek iekļauti ar zināmu laika nobīdi. </t>
  </si>
  <si>
    <t>Finansējuma saņēmējs ir aktualizējis maksājumu prognozi (26.05.2017.), pamatojoties uz sadarbības partneru (pašvaldību) iesniegtajām prognozēm par projektā iesaistāmo mērķa grupas dalībnieku skaitu. 02.06.2017 iesniegts maksājuma pieprasījums atbilstoši precizētai maksājuma pieprasījumu iesniegšanas prognozei par ESF finansējumu 121 115.38 euro apmērā, kas šobrīd ir izskatīšanā - pieprasīta papildu informācija. Maksājumu apjoms ir tieši saistīts ar projektā faktiski iesaistīto dalībnieku skaitu. Bez tam finansējuma saņēmējs ir informējis par prognozēto finansējuma atlikumu 4,0 milj. EUR apmērā. Izglītības un zinātnes ministrija ir sagatavojusi informatīvā ziņojuma projektu par finansējuma pārdali uz  7.2.1. SAM.</t>
  </si>
  <si>
    <t>Veikta finansējuma pārdale no 9.1.1.2. un 9.1.1.1. pasākumu, attiecīgi arī 9.1.1.2. pasākumā maksājuma pieprasījumi tiek iesniegti par mazākām summām, veikti attiecīgi projekta grozījumi un aktualizēts plānoto maksājuma pieprasījumu iesniegšanas grafiks 05.07.2017.</t>
  </si>
  <si>
    <r>
      <rPr>
        <u/>
        <sz val="14"/>
        <rFont val="Times New Roman"/>
        <family val="1"/>
        <charset val="186"/>
      </rPr>
      <t>ALTUM skaidrojums par maksājumu plūsmas kavējošiem faktoriem:</t>
    </r>
    <r>
      <rPr>
        <sz val="14"/>
        <rFont val="Times New Roman"/>
        <family val="2"/>
        <charset val="186"/>
      </rPr>
      <t xml:space="preserve">
(1) Biznesa enģeļu ko-investīciju fonda programmas neskaidrā nākotne (EM turpina darbu par iespējamajām finanšu pārdalēm).
(2) Programmai "Mikrokreditēšana un aizdevumi biznesa uzsācējiem" ir izsniegts finansējums mazākā apmērā nekā sākotnēji prognozēts.
(3) Kavējumi iepirkumu izsludināšanā “Riska kapitāla” (iepirkums izsludināts 07.06.2017.) un “Tehnoloģiju akseleratora” (iepirkums noslēdzies un notiek tā izvērtēšana) pasākumu ietvaros.</t>
    </r>
  </si>
  <si>
    <t>Harijs.Karklins@fm.gov.lv</t>
  </si>
  <si>
    <t>Kārkliņš, 67095473</t>
  </si>
  <si>
    <t>Finanšu ministre</t>
  </si>
  <si>
    <t>D.Reizniece-Ozola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</si>
</sst>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theme="1"/>
      <name val="Times New Roman"/>
      <family val="2"/>
      <charset val="186"/>
    </font>
    <font>
      <sz val="10"/>
      <color rgb="FF000000"/>
      <name val="Arial"/>
      <family val="2"/>
      <charset val="186"/>
    </font>
    <font>
      <sz val="12"/>
      <color theme="1"/>
      <name val="Times New Roman"/>
      <family val="2"/>
      <charset val="186"/>
    </font>
    <font>
      <sz val="10"/>
      <name val="Times New Roman"/>
      <family val="2"/>
      <charset val="186"/>
    </font>
    <font>
      <sz val="8"/>
      <name val="Times New Roman"/>
      <family val="2"/>
      <charset val="186"/>
    </font>
    <font>
      <sz val="12"/>
      <name val="Times New Roman"/>
      <family val="2"/>
      <charset val="186"/>
    </font>
    <font>
      <b/>
      <sz val="22"/>
      <color rgb="FF000000"/>
      <name val="Times New Roman"/>
      <family val="2"/>
      <charset val="186"/>
    </font>
    <font>
      <b/>
      <sz val="16"/>
      <color rgb="FF000000"/>
      <name val="Times New Roman"/>
      <family val="2"/>
      <charset val="186"/>
    </font>
    <font>
      <b/>
      <sz val="20"/>
      <color rgb="FF000000"/>
      <name val="Times New Roman"/>
      <family val="2"/>
      <charset val="186"/>
    </font>
    <font>
      <sz val="11"/>
      <color theme="1"/>
      <name val="Calibri"/>
      <family val="2"/>
      <charset val="186"/>
      <scheme val="minor"/>
    </font>
    <font>
      <sz val="11"/>
      <name val="Times New Roman"/>
      <family val="2"/>
      <charset val="186"/>
    </font>
    <font>
      <b/>
      <sz val="11"/>
      <name val="Times New Roman"/>
      <family val="2"/>
      <charset val="186"/>
    </font>
    <font>
      <u/>
      <sz val="12"/>
      <color theme="10"/>
      <name val="Times New Roman"/>
      <family val="2"/>
      <charset val="186"/>
    </font>
    <font>
      <sz val="10"/>
      <name val="Times New Roman"/>
      <family val="1"/>
      <charset val="186"/>
    </font>
    <font>
      <sz val="11"/>
      <color theme="1"/>
      <name val="Times New Roman"/>
      <family val="2"/>
      <charset val="186"/>
    </font>
    <font>
      <sz val="14"/>
      <name val="Times New Roman"/>
      <family val="2"/>
      <charset val="186"/>
    </font>
    <font>
      <b/>
      <sz val="12"/>
      <name val="Times New Roman"/>
      <family val="2"/>
      <charset val="186"/>
    </font>
    <font>
      <b/>
      <sz val="16"/>
      <name val="Times New Roman"/>
      <family val="2"/>
      <charset val="186"/>
    </font>
    <font>
      <u/>
      <sz val="14"/>
      <name val="Times New Roman"/>
      <family val="1"/>
      <charset val="186"/>
    </font>
    <font>
      <sz val="14"/>
      <name val="Times New Roman"/>
      <family val="1"/>
      <charset val="186"/>
    </font>
    <font>
      <sz val="18"/>
      <color theme="1"/>
      <name val="Calibri"/>
      <family val="2"/>
      <charset val="186"/>
      <scheme val="minor"/>
    </font>
    <fon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gradientFill degree="90">
        <stop position="0">
          <color theme="0"/>
        </stop>
        <stop position="1">
          <color theme="9"/>
        </stop>
      </gradientFill>
    </fill>
    <fill>
      <gradientFill degree="90">
        <stop position="0">
          <color theme="0"/>
        </stop>
        <stop position="1">
          <color rgb="FFFF0000"/>
        </stop>
      </gradient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auto="1"/>
      </bottom>
      <diagonal/>
    </border>
    <border>
      <left/>
      <right/>
      <top/>
      <bottom style="thin">
        <color auto="1"/>
      </bottom>
      <diagonal/>
    </border>
  </borders>
  <cellStyleXfs count="5">
    <xf numFmtId="0" fontId="0" fillId="0" borderId="0"/>
    <xf numFmtId="0" fontId="1" fillId="0" borderId="0"/>
    <xf numFmtId="9" fontId="2" fillId="0" borderId="0" applyFont="0" applyFill="0" applyBorder="0" applyAlignment="0" applyProtection="0"/>
    <xf numFmtId="0" fontId="9" fillId="0" borderId="0"/>
    <xf numFmtId="0" fontId="12" fillId="0" borderId="0" applyNumberFormat="0" applyFill="0" applyBorder="0" applyAlignment="0" applyProtection="0"/>
  </cellStyleXfs>
  <cellXfs count="85">
    <xf numFmtId="0" fontId="0" fillId="0" borderId="0" xfId="0"/>
    <xf numFmtId="0" fontId="3" fillId="0" borderId="0" xfId="1" applyFont="1"/>
    <xf numFmtId="0" fontId="5" fillId="0" borderId="0" xfId="0" applyFont="1"/>
    <xf numFmtId="14" fontId="0" fillId="0" borderId="0" xfId="0" applyNumberFormat="1" applyAlignment="1">
      <alignment horizontal="left"/>
    </xf>
    <xf numFmtId="0" fontId="6"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xf numFmtId="0" fontId="0" fillId="0" borderId="0" xfId="0" applyAlignment="1">
      <alignment horizontal="right"/>
    </xf>
    <xf numFmtId="0" fontId="10" fillId="0" borderId="0" xfId="1" applyFont="1" applyAlignment="1">
      <alignment horizontal="center" vertical="center"/>
    </xf>
    <xf numFmtId="0" fontId="11" fillId="0" borderId="0" xfId="1" applyFont="1" applyFill="1" applyAlignment="1">
      <alignment horizontal="center" vertical="center" wrapText="1"/>
    </xf>
    <xf numFmtId="0" fontId="10" fillId="0" borderId="0" xfId="1" applyFont="1" applyFill="1" applyAlignment="1">
      <alignment horizontal="center" vertical="center"/>
    </xf>
    <xf numFmtId="0" fontId="11" fillId="3" borderId="1" xfId="0" applyFont="1" applyFill="1" applyBorder="1" applyAlignment="1" applyProtection="1">
      <alignment vertical="center" wrapText="1"/>
    </xf>
    <xf numFmtId="0" fontId="10" fillId="0" borderId="0" xfId="1" applyFont="1"/>
    <xf numFmtId="0" fontId="0" fillId="0" borderId="0" xfId="0"/>
    <xf numFmtId="0" fontId="5" fillId="0" borderId="0" xfId="0" applyFont="1"/>
    <xf numFmtId="0" fontId="4" fillId="2" borderId="1" xfId="1" applyFont="1" applyFill="1" applyBorder="1" applyAlignment="1">
      <alignment horizontal="center" vertical="center"/>
    </xf>
    <xf numFmtId="0" fontId="12" fillId="0" borderId="0" xfId="4"/>
    <xf numFmtId="0" fontId="3" fillId="0" borderId="0" xfId="0" applyFont="1"/>
    <xf numFmtId="0" fontId="3" fillId="0" borderId="1" xfId="0" applyFont="1" applyBorder="1"/>
    <xf numFmtId="0" fontId="4" fillId="2" borderId="1" xfId="1" applyFont="1" applyFill="1" applyBorder="1" applyAlignment="1">
      <alignment horizontal="center" vertical="center" wrapText="1"/>
    </xf>
    <xf numFmtId="0" fontId="3" fillId="0" borderId="1" xfId="0" applyFont="1" applyBorder="1" applyAlignment="1">
      <alignment wrapText="1"/>
    </xf>
    <xf numFmtId="0" fontId="3" fillId="0" borderId="0" xfId="0" applyFont="1" applyFill="1"/>
    <xf numFmtId="0" fontId="11" fillId="3" borderId="1" xfId="0" applyFont="1" applyFill="1" applyBorder="1" applyAlignment="1" applyProtection="1">
      <alignment horizontal="center" vertical="center" wrapText="1"/>
    </xf>
    <xf numFmtId="3" fontId="11" fillId="3" borderId="1" xfId="0" applyNumberFormat="1" applyFont="1" applyFill="1" applyBorder="1" applyAlignment="1" applyProtection="1">
      <alignment horizontal="center" vertical="center" wrapText="1"/>
    </xf>
    <xf numFmtId="9" fontId="11" fillId="4" borderId="1" xfId="2" applyFont="1" applyFill="1" applyBorder="1" applyAlignment="1" applyProtection="1">
      <alignment horizontal="center" vertical="center" wrapText="1"/>
    </xf>
    <xf numFmtId="0" fontId="13" fillId="0" borderId="1" xfId="1" applyFont="1" applyBorder="1" applyAlignment="1">
      <alignment horizontal="left" vertical="center"/>
    </xf>
    <xf numFmtId="0" fontId="13" fillId="0" borderId="1" xfId="1" applyFont="1" applyBorder="1" applyAlignment="1">
      <alignment horizontal="left" vertical="center" wrapText="1"/>
    </xf>
    <xf numFmtId="3" fontId="11" fillId="4" borderId="1" xfId="0" applyNumberFormat="1"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4" fillId="0" borderId="0" xfId="0" applyFont="1" applyAlignment="1">
      <alignment horizontal="center"/>
    </xf>
    <xf numFmtId="0" fontId="10" fillId="0" borderId="0" xfId="0" applyFont="1" applyAlignment="1">
      <alignment horizontal="center"/>
    </xf>
    <xf numFmtId="3" fontId="16" fillId="4" borderId="1" xfId="0" applyNumberFormat="1" applyFont="1" applyFill="1" applyBorder="1" applyAlignment="1" applyProtection="1">
      <alignment horizontal="center" vertical="center" wrapText="1"/>
    </xf>
    <xf numFmtId="3" fontId="16" fillId="0" borderId="1" xfId="0" applyNumberFormat="1" applyFont="1" applyFill="1" applyBorder="1" applyAlignment="1" applyProtection="1">
      <alignment horizontal="center" vertical="center" wrapText="1"/>
    </xf>
    <xf numFmtId="3" fontId="5" fillId="0" borderId="1" xfId="1" applyNumberFormat="1" applyFont="1" applyBorder="1" applyAlignment="1">
      <alignment horizontal="center" vertical="center"/>
    </xf>
    <xf numFmtId="3" fontId="5" fillId="0" borderId="0" xfId="1" applyNumberFormat="1" applyFont="1" applyBorder="1" applyAlignment="1">
      <alignment horizontal="center" vertical="center"/>
    </xf>
    <xf numFmtId="3" fontId="5" fillId="0" borderId="1" xfId="0" applyNumberFormat="1" applyFont="1" applyBorder="1" applyAlignment="1">
      <alignment horizontal="center" vertical="center"/>
    </xf>
    <xf numFmtId="9" fontId="5" fillId="0" borderId="1" xfId="2" applyFont="1" applyBorder="1" applyAlignment="1">
      <alignment horizontal="center" vertical="center"/>
    </xf>
    <xf numFmtId="3" fontId="5" fillId="0" borderId="1" xfId="0" applyNumberFormat="1" applyFont="1" applyFill="1" applyBorder="1" applyAlignment="1">
      <alignment horizontal="center" vertical="center"/>
    </xf>
    <xf numFmtId="9" fontId="5" fillId="0" borderId="1" xfId="2" applyFont="1" applyFill="1" applyBorder="1" applyAlignment="1">
      <alignment horizontal="center" vertical="center"/>
    </xf>
    <xf numFmtId="0" fontId="16" fillId="3" borderId="1" xfId="0" applyFont="1" applyFill="1" applyBorder="1" applyAlignment="1" applyProtection="1">
      <alignment vertical="center" wrapText="1"/>
    </xf>
    <xf numFmtId="0" fontId="5" fillId="2" borderId="8" xfId="1" applyFont="1" applyFill="1" applyBorder="1" applyAlignment="1">
      <alignment horizontal="center" vertical="center"/>
    </xf>
    <xf numFmtId="0" fontId="5" fillId="2" borderId="8" xfId="1" applyFont="1" applyFill="1" applyBorder="1" applyAlignment="1">
      <alignment horizontal="center" vertical="center" wrapText="1"/>
    </xf>
    <xf numFmtId="0" fontId="5" fillId="2" borderId="1" xfId="1"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1" applyFont="1" applyBorder="1" applyAlignment="1">
      <alignment horizontal="center" vertical="center"/>
    </xf>
    <xf numFmtId="0" fontId="15" fillId="0" borderId="1" xfId="0" applyFont="1" applyFill="1" applyBorder="1" applyAlignment="1">
      <alignment horizontal="center" vertical="center"/>
    </xf>
    <xf numFmtId="0" fontId="0" fillId="0" borderId="0" xfId="0" applyFont="1" applyAlignment="1">
      <alignment horizontal="right"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Border="1" applyAlignment="1">
      <alignment horizontal="left"/>
    </xf>
    <xf numFmtId="0" fontId="21" fillId="0" borderId="0" xfId="0" applyFont="1"/>
    <xf numFmtId="14" fontId="0" fillId="0" borderId="0" xfId="0" applyNumberFormat="1" applyAlignment="1">
      <alignment horizontal="left"/>
    </xf>
    <xf numFmtId="3" fontId="16" fillId="4" borderId="1" xfId="0" applyNumberFormat="1" applyFont="1" applyFill="1" applyBorder="1" applyAlignment="1" applyProtection="1">
      <alignment horizontal="center" vertical="center" wrapText="1"/>
    </xf>
    <xf numFmtId="3" fontId="11" fillId="4" borderId="1" xfId="0" applyNumberFormat="1"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3" fontId="11" fillId="3" borderId="1" xfId="0" applyNumberFormat="1" applyFont="1" applyFill="1" applyBorder="1" applyAlignment="1" applyProtection="1">
      <alignment horizontal="center" vertical="center" wrapText="1"/>
    </xf>
    <xf numFmtId="3" fontId="16" fillId="3" borderId="1" xfId="0" applyNumberFormat="1"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7" fillId="0" borderId="16" xfId="0" applyFont="1" applyFill="1" applyBorder="1" applyAlignment="1">
      <alignment horizontal="center" vertical="center"/>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textRotation="90" wrapText="1"/>
    </xf>
    <xf numFmtId="0" fontId="11" fillId="3" borderId="14" xfId="0" applyFont="1" applyFill="1" applyBorder="1" applyAlignment="1" applyProtection="1">
      <alignment horizontal="center" vertical="center" textRotation="90" wrapText="1"/>
    </xf>
    <xf numFmtId="0" fontId="11" fillId="3" borderId="13" xfId="0" applyFont="1" applyFill="1" applyBorder="1" applyAlignment="1" applyProtection="1">
      <alignment horizontal="center" vertical="center" textRotation="90" wrapText="1"/>
    </xf>
    <xf numFmtId="0" fontId="11" fillId="3" borderId="15" xfId="0" applyFont="1" applyFill="1" applyBorder="1" applyAlignment="1" applyProtection="1">
      <alignment horizontal="center" vertical="center" textRotation="90" wrapText="1"/>
    </xf>
    <xf numFmtId="0" fontId="11" fillId="3" borderId="2" xfId="0" applyFont="1" applyFill="1" applyBorder="1" applyAlignment="1" applyProtection="1">
      <alignment horizontal="center" vertical="center" textRotation="90" wrapText="1"/>
    </xf>
    <xf numFmtId="0" fontId="11" fillId="3" borderId="7" xfId="0" applyFont="1" applyFill="1" applyBorder="1" applyAlignment="1" applyProtection="1">
      <alignment horizontal="center" vertical="center" textRotation="90" wrapText="1"/>
    </xf>
    <xf numFmtId="0" fontId="11" fillId="3" borderId="8" xfId="0" applyFont="1" applyFill="1" applyBorder="1" applyAlignment="1" applyProtection="1">
      <alignment horizontal="center" vertical="center" textRotation="90" wrapText="1"/>
    </xf>
    <xf numFmtId="0" fontId="11" fillId="3" borderId="2" xfId="0" applyFont="1" applyFill="1" applyBorder="1" applyAlignment="1" applyProtection="1">
      <alignment horizontal="center" vertical="center" wrapText="1"/>
    </xf>
    <xf numFmtId="3" fontId="17" fillId="3" borderId="1" xfId="0" applyNumberFormat="1"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cellXfs>
  <cellStyles count="5">
    <cellStyle name="Hyperlink" xfId="4" builtinId="8"/>
    <cellStyle name="Normal" xfId="0" builtinId="0"/>
    <cellStyle name="Normal 2" xfId="3"/>
    <cellStyle name="Normal 3" xfId="1"/>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rijs.Karklin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DO30"/>
  <sheetViews>
    <sheetView tabSelected="1" view="pageBreakPreview" topLeftCell="H1" zoomScale="66" zoomScaleNormal="66" zoomScaleSheetLayoutView="66" workbookViewId="0">
      <selection activeCell="AQ9" sqref="AQ9"/>
    </sheetView>
  </sheetViews>
  <sheetFormatPr defaultRowHeight="15.75" outlineLevelCol="1" x14ac:dyDescent="0.25"/>
  <cols>
    <col min="1" max="1" width="7.375" style="2" hidden="1" customWidth="1" outlineLevel="1"/>
    <col min="2" max="2" width="11.125" style="2" hidden="1" customWidth="1" outlineLevel="1"/>
    <col min="3" max="3" width="18.25" style="2" hidden="1" customWidth="1" outlineLevel="1"/>
    <col min="4" max="4" width="8.875" style="2" hidden="1" customWidth="1" outlineLevel="1"/>
    <col min="5" max="5" width="10.875" style="2" hidden="1" customWidth="1" outlineLevel="1"/>
    <col min="6" max="6" width="4.375" style="2" hidden="1" customWidth="1" outlineLevel="1"/>
    <col min="7" max="7" width="11.875" style="2" hidden="1" customWidth="1" outlineLevel="1"/>
    <col min="8" max="8" width="4.25" style="2" customWidth="1" collapsed="1"/>
    <col min="9" max="9" width="6.875" style="15" customWidth="1"/>
    <col min="10" max="10" width="18" style="2" customWidth="1"/>
    <col min="11" max="11" width="38.875" style="2" customWidth="1"/>
    <col min="12" max="12" width="9" style="2" hidden="1" customWidth="1" outlineLevel="1"/>
    <col min="13" max="13" width="9.875" style="2" hidden="1" customWidth="1" outlineLevel="1"/>
    <col min="14" max="14" width="10.875" style="2" hidden="1" customWidth="1" outlineLevel="1"/>
    <col min="15" max="15" width="14.625" style="2" hidden="1" customWidth="1" outlineLevel="1"/>
    <col min="16" max="16" width="9.875" style="2" hidden="1" customWidth="1" outlineLevel="1"/>
    <col min="17" max="18" width="11.25" style="2" hidden="1" customWidth="1" outlineLevel="1"/>
    <col min="19" max="19" width="9.875" style="2" hidden="1" customWidth="1" outlineLevel="1"/>
    <col min="20" max="20" width="9.625" style="2" hidden="1" customWidth="1" outlineLevel="1"/>
    <col min="21" max="21" width="10" style="2" hidden="1" customWidth="1" outlineLevel="1"/>
    <col min="22" max="22" width="11" style="2" hidden="1" customWidth="1" outlineLevel="1"/>
    <col min="23" max="23" width="9" style="2" hidden="1" customWidth="1" outlineLevel="1"/>
    <col min="24" max="24" width="11.25" style="2" hidden="1" customWidth="1" outlineLevel="1"/>
    <col min="25" max="25" width="10.875" style="2" hidden="1" customWidth="1" outlineLevel="1"/>
    <col min="26" max="26" width="9.75" style="2" hidden="1" customWidth="1" outlineLevel="1"/>
    <col min="27" max="27" width="11.25" style="2" hidden="1" customWidth="1" outlineLevel="1" collapsed="1"/>
    <col min="28" max="28" width="11.375" style="2" hidden="1" customWidth="1" outlineLevel="1"/>
    <col min="29" max="29" width="11.75" style="2" hidden="1" customWidth="1" outlineLevel="1"/>
    <col min="30" max="30" width="10.125" style="2" hidden="1" customWidth="1" outlineLevel="1"/>
    <col min="31" max="31" width="10.5" style="15" hidden="1" customWidth="1" outlineLevel="1"/>
    <col min="32" max="32" width="10.625" style="15" hidden="1" customWidth="1" outlineLevel="1"/>
    <col min="33" max="33" width="12.5" style="15" customWidth="1" collapsed="1"/>
    <col min="34" max="34" width="12.375" style="15" customWidth="1"/>
    <col min="35" max="35" width="16.375" style="15" customWidth="1"/>
    <col min="36" max="36" width="12.5" style="15" customWidth="1"/>
    <col min="37" max="37" width="10.5" style="2" hidden="1" customWidth="1" outlineLevel="1"/>
    <col min="38" max="38" width="9" style="2" hidden="1" customWidth="1" outlineLevel="1"/>
    <col min="39" max="41" width="10.875" style="2" hidden="1" customWidth="1" outlineLevel="1"/>
    <col min="42" max="42" width="11.625" style="2" hidden="1" customWidth="1" outlineLevel="1"/>
    <col min="43" max="43" width="15.625" style="2" customWidth="1" collapsed="1"/>
    <col min="44" max="44" width="14.625" style="2" customWidth="1"/>
    <col min="45" max="45" width="12.5" style="2" customWidth="1"/>
    <col min="46" max="46" width="10.125" style="2" hidden="1" customWidth="1" outlineLevel="1"/>
    <col min="47" max="47" width="11.5" style="2" hidden="1" customWidth="1" outlineLevel="1"/>
    <col min="48" max="48" width="11.625" style="2" hidden="1" customWidth="1" outlineLevel="1"/>
    <col min="49" max="49" width="11" style="2" hidden="1" customWidth="1" outlineLevel="1"/>
    <col min="50" max="50" width="9" style="2" hidden="1" customWidth="1" outlineLevel="1"/>
    <col min="51" max="51" width="10.875" style="2" hidden="1" customWidth="1" outlineLevel="1"/>
    <col min="52" max="52" width="14.25" style="2" hidden="1" customWidth="1" outlineLevel="1"/>
    <col min="53" max="53" width="16.75" style="31" customWidth="1" collapsed="1"/>
    <col min="54" max="54" width="89.75" style="2" customWidth="1"/>
    <col min="55" max="16384" width="9" style="2"/>
  </cols>
  <sheetData>
    <row r="1" spans="1:16343" ht="47.25" x14ac:dyDescent="0.25">
      <c r="A1" s="3"/>
      <c r="B1" s="3"/>
      <c r="C1"/>
      <c r="D1"/>
      <c r="E1"/>
      <c r="F1"/>
      <c r="G1"/>
      <c r="H1" s="55">
        <v>42926</v>
      </c>
      <c r="I1" s="55"/>
      <c r="J1" s="55"/>
      <c r="K1"/>
      <c r="L1"/>
      <c r="M1" s="8"/>
      <c r="N1"/>
      <c r="O1"/>
      <c r="P1"/>
      <c r="Q1"/>
      <c r="R1"/>
      <c r="S1"/>
      <c r="T1"/>
      <c r="U1"/>
      <c r="V1"/>
      <c r="W1"/>
      <c r="X1"/>
      <c r="Y1"/>
      <c r="Z1"/>
      <c r="AA1"/>
      <c r="AB1"/>
      <c r="AC1"/>
      <c r="AD1"/>
      <c r="AE1" s="14"/>
      <c r="AF1" s="14"/>
      <c r="AG1" s="14"/>
      <c r="AH1" s="14"/>
      <c r="AI1" s="14"/>
      <c r="AJ1" s="14"/>
      <c r="AK1"/>
      <c r="AL1"/>
      <c r="AM1"/>
      <c r="AN1"/>
      <c r="AO1"/>
      <c r="AP1"/>
      <c r="AQ1"/>
      <c r="AR1"/>
      <c r="AS1"/>
      <c r="AT1"/>
      <c r="AU1"/>
      <c r="AV1"/>
      <c r="AW1"/>
      <c r="AX1"/>
      <c r="AY1"/>
      <c r="BA1" s="30"/>
      <c r="BB1" s="50" t="s">
        <v>104</v>
      </c>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row>
    <row r="2" spans="1:16343" ht="27.75" thickBot="1" x14ac:dyDescent="0.3">
      <c r="A2" s="4"/>
      <c r="B2" s="5"/>
      <c r="C2" s="6"/>
      <c r="D2" s="5"/>
      <c r="E2" s="7"/>
      <c r="F2" s="6"/>
      <c r="G2" s="6"/>
      <c r="H2" s="65" t="s">
        <v>102</v>
      </c>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row>
    <row r="3" spans="1:16343" s="9" customFormat="1" ht="16.5" customHeight="1" x14ac:dyDescent="0.25">
      <c r="A3" s="66" t="s">
        <v>74</v>
      </c>
      <c r="B3" s="67"/>
      <c r="C3" s="67"/>
      <c r="D3" s="67"/>
      <c r="E3" s="67"/>
      <c r="F3" s="68" t="s">
        <v>56</v>
      </c>
      <c r="G3" s="71" t="s">
        <v>57</v>
      </c>
      <c r="H3" s="73" t="s">
        <v>75</v>
      </c>
      <c r="I3" s="73" t="s">
        <v>76</v>
      </c>
      <c r="J3" s="63" t="s">
        <v>58</v>
      </c>
      <c r="K3" s="63" t="s">
        <v>59</v>
      </c>
      <c r="L3" s="82" t="s">
        <v>103</v>
      </c>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4"/>
      <c r="AT3" s="12"/>
      <c r="AU3" s="12"/>
      <c r="AV3" s="12"/>
      <c r="AW3" s="12"/>
      <c r="AX3" s="12"/>
      <c r="AY3" s="12"/>
      <c r="AZ3" s="12"/>
      <c r="BA3" s="62" t="s">
        <v>84</v>
      </c>
      <c r="BB3" s="81" t="s">
        <v>85</v>
      </c>
    </row>
    <row r="4" spans="1:16343" s="10" customFormat="1" ht="39" customHeight="1" x14ac:dyDescent="0.25">
      <c r="A4" s="74" t="s">
        <v>76</v>
      </c>
      <c r="B4" s="77" t="s">
        <v>54</v>
      </c>
      <c r="C4" s="80" t="s">
        <v>77</v>
      </c>
      <c r="D4" s="77" t="s">
        <v>55</v>
      </c>
      <c r="E4" s="80" t="s">
        <v>78</v>
      </c>
      <c r="F4" s="69"/>
      <c r="G4" s="72"/>
      <c r="H4" s="73"/>
      <c r="I4" s="73"/>
      <c r="J4" s="63"/>
      <c r="K4" s="63"/>
      <c r="L4" s="23">
        <v>2014</v>
      </c>
      <c r="M4" s="23">
        <v>2015</v>
      </c>
      <c r="N4" s="23">
        <v>2016</v>
      </c>
      <c r="O4" s="64" t="s">
        <v>70</v>
      </c>
      <c r="P4" s="64"/>
      <c r="Q4" s="64"/>
      <c r="R4" s="64" t="s">
        <v>71</v>
      </c>
      <c r="S4" s="64"/>
      <c r="T4" s="64"/>
      <c r="U4" s="64" t="s">
        <v>72</v>
      </c>
      <c r="V4" s="64"/>
      <c r="W4" s="64"/>
      <c r="X4" s="64" t="s">
        <v>73</v>
      </c>
      <c r="Y4" s="64"/>
      <c r="Z4" s="64"/>
      <c r="AA4" s="58" t="s">
        <v>88</v>
      </c>
      <c r="AB4" s="59"/>
      <c r="AC4" s="60"/>
      <c r="AD4" s="57" t="s">
        <v>99</v>
      </c>
      <c r="AE4" s="57"/>
      <c r="AF4" s="57"/>
      <c r="AG4" s="56" t="s">
        <v>100</v>
      </c>
      <c r="AH4" s="56"/>
      <c r="AI4" s="56"/>
      <c r="AJ4" s="56"/>
      <c r="AK4" s="24">
        <v>2017</v>
      </c>
      <c r="AL4" s="24">
        <v>2017</v>
      </c>
      <c r="AM4" s="24">
        <v>2017</v>
      </c>
      <c r="AN4" s="24">
        <v>2017</v>
      </c>
      <c r="AO4" s="24">
        <v>2017</v>
      </c>
      <c r="AP4" s="24">
        <v>2017</v>
      </c>
      <c r="AQ4" s="62" t="s">
        <v>83</v>
      </c>
      <c r="AR4" s="62"/>
      <c r="AS4" s="62"/>
      <c r="AT4" s="61">
        <v>2018</v>
      </c>
      <c r="AU4" s="61">
        <v>2019</v>
      </c>
      <c r="AV4" s="61">
        <v>2020</v>
      </c>
      <c r="AW4" s="61">
        <v>2021</v>
      </c>
      <c r="AX4" s="61">
        <v>2022</v>
      </c>
      <c r="AY4" s="61">
        <v>2023</v>
      </c>
      <c r="AZ4" s="61">
        <v>2024</v>
      </c>
      <c r="BA4" s="62"/>
      <c r="BB4" s="81"/>
    </row>
    <row r="5" spans="1:16343" s="11" customFormat="1" ht="42.75" customHeight="1" x14ac:dyDescent="0.25">
      <c r="A5" s="75"/>
      <c r="B5" s="78"/>
      <c r="C5" s="69"/>
      <c r="D5" s="78"/>
      <c r="E5" s="69"/>
      <c r="F5" s="69"/>
      <c r="G5" s="72"/>
      <c r="H5" s="73"/>
      <c r="I5" s="73"/>
      <c r="J5" s="63"/>
      <c r="K5" s="23"/>
      <c r="L5" s="23"/>
      <c r="M5" s="23"/>
      <c r="N5" s="23"/>
      <c r="O5" s="23" t="s">
        <v>69</v>
      </c>
      <c r="P5" s="23" t="s">
        <v>68</v>
      </c>
      <c r="Q5" s="23" t="s">
        <v>89</v>
      </c>
      <c r="R5" s="23" t="s">
        <v>69</v>
      </c>
      <c r="S5" s="23" t="s">
        <v>68</v>
      </c>
      <c r="T5" s="23" t="s">
        <v>89</v>
      </c>
      <c r="U5" s="23" t="s">
        <v>69</v>
      </c>
      <c r="V5" s="23" t="s">
        <v>68</v>
      </c>
      <c r="W5" s="23" t="s">
        <v>89</v>
      </c>
      <c r="X5" s="23" t="s">
        <v>69</v>
      </c>
      <c r="Y5" s="23" t="s">
        <v>68</v>
      </c>
      <c r="Z5" s="23" t="s">
        <v>89</v>
      </c>
      <c r="AA5" s="29" t="s">
        <v>69</v>
      </c>
      <c r="AB5" s="29" t="s">
        <v>68</v>
      </c>
      <c r="AC5" s="29" t="s">
        <v>89</v>
      </c>
      <c r="AD5" s="28" t="s">
        <v>69</v>
      </c>
      <c r="AE5" s="28" t="s">
        <v>68</v>
      </c>
      <c r="AF5" s="28" t="s">
        <v>89</v>
      </c>
      <c r="AG5" s="28" t="s">
        <v>69</v>
      </c>
      <c r="AH5" s="28" t="s">
        <v>68</v>
      </c>
      <c r="AI5" s="28" t="s">
        <v>120</v>
      </c>
      <c r="AJ5" s="28" t="s">
        <v>80</v>
      </c>
      <c r="AK5" s="24" t="s">
        <v>60</v>
      </c>
      <c r="AL5" s="24" t="s">
        <v>61</v>
      </c>
      <c r="AM5" s="24" t="s">
        <v>62</v>
      </c>
      <c r="AN5" s="24" t="s">
        <v>63</v>
      </c>
      <c r="AO5" s="24" t="s">
        <v>64</v>
      </c>
      <c r="AP5" s="24" t="s">
        <v>65</v>
      </c>
      <c r="AQ5" s="62" t="s">
        <v>86</v>
      </c>
      <c r="AR5" s="62" t="s">
        <v>101</v>
      </c>
      <c r="AS5" s="62" t="s">
        <v>82</v>
      </c>
      <c r="AT5" s="61"/>
      <c r="AU5" s="61"/>
      <c r="AV5" s="61"/>
      <c r="AW5" s="61"/>
      <c r="AX5" s="61"/>
      <c r="AY5" s="61"/>
      <c r="AZ5" s="61"/>
      <c r="BA5" s="62"/>
      <c r="BB5" s="81"/>
    </row>
    <row r="6" spans="1:16343" s="11" customFormat="1" ht="18.75" customHeight="1" x14ac:dyDescent="0.25">
      <c r="A6" s="75"/>
      <c r="B6" s="78"/>
      <c r="C6" s="69"/>
      <c r="D6" s="78"/>
      <c r="E6" s="69"/>
      <c r="F6" s="69"/>
      <c r="G6" s="72"/>
      <c r="H6" s="73"/>
      <c r="I6" s="73"/>
      <c r="J6" s="63"/>
      <c r="K6" s="40" t="s">
        <v>79</v>
      </c>
      <c r="L6" s="23"/>
      <c r="M6" s="23">
        <v>42421376.330000006</v>
      </c>
      <c r="N6" s="24">
        <v>227924564.27000001</v>
      </c>
      <c r="O6" s="24">
        <v>20584858.75</v>
      </c>
      <c r="P6" s="24">
        <v>22516753.479999997</v>
      </c>
      <c r="Q6" s="24">
        <v>1931894.73</v>
      </c>
      <c r="R6" s="24">
        <v>18640958.869999997</v>
      </c>
      <c r="S6" s="24">
        <v>16155765.26</v>
      </c>
      <c r="T6" s="24">
        <v>-2485193.61</v>
      </c>
      <c r="U6" s="24">
        <v>22429642.5</v>
      </c>
      <c r="V6" s="24">
        <v>23190241.300000001</v>
      </c>
      <c r="W6" s="24">
        <v>760598.8</v>
      </c>
      <c r="X6" s="24">
        <v>24849965.429999992</v>
      </c>
      <c r="Y6" s="24">
        <v>22944911.464762911</v>
      </c>
      <c r="Z6" s="24">
        <v>-1905053.9652370969</v>
      </c>
      <c r="AA6" s="29">
        <v>18900125.359999999</v>
      </c>
      <c r="AB6" s="29">
        <v>12907639.189999998</v>
      </c>
      <c r="AC6" s="29">
        <v>-5992486.1700000018</v>
      </c>
      <c r="AD6" s="28">
        <v>18564954.789999999</v>
      </c>
      <c r="AE6" s="28">
        <v>21663040.72000001</v>
      </c>
      <c r="AF6" s="28">
        <v>3098085.9299999997</v>
      </c>
      <c r="AG6" s="28">
        <v>122686917.85999992</v>
      </c>
      <c r="AH6" s="28">
        <v>119378351.41476288</v>
      </c>
      <c r="AI6" s="28">
        <v>-3308566.4452371327</v>
      </c>
      <c r="AJ6" s="25">
        <v>0.97303244304325498</v>
      </c>
      <c r="AK6" s="24"/>
      <c r="AL6" s="24"/>
      <c r="AM6" s="24"/>
      <c r="AN6" s="24"/>
      <c r="AO6" s="24"/>
      <c r="AP6" s="24"/>
      <c r="AQ6" s="62"/>
      <c r="AR6" s="62"/>
      <c r="AS6" s="62"/>
      <c r="AT6" s="24"/>
      <c r="AU6" s="24"/>
      <c r="AV6" s="24"/>
      <c r="AW6" s="24"/>
      <c r="AX6" s="24"/>
      <c r="AY6" s="24"/>
      <c r="AZ6" s="24"/>
      <c r="BA6" s="62"/>
      <c r="BB6" s="81"/>
    </row>
    <row r="7" spans="1:16343" s="13" customFormat="1" ht="43.5" customHeight="1" x14ac:dyDescent="0.25">
      <c r="A7" s="76"/>
      <c r="B7" s="79"/>
      <c r="C7" s="70"/>
      <c r="D7" s="79"/>
      <c r="E7" s="70"/>
      <c r="F7" s="70"/>
      <c r="G7" s="72"/>
      <c r="H7" s="73"/>
      <c r="I7" s="73"/>
      <c r="J7" s="63"/>
      <c r="K7" s="40" t="s">
        <v>81</v>
      </c>
      <c r="L7" s="23"/>
      <c r="M7" s="23"/>
      <c r="N7" s="23"/>
      <c r="O7" s="23"/>
      <c r="P7" s="23"/>
      <c r="Q7" s="23"/>
      <c r="R7" s="23"/>
      <c r="S7" s="23"/>
      <c r="T7" s="23"/>
      <c r="U7" s="23"/>
      <c r="V7" s="23"/>
      <c r="W7" s="23"/>
      <c r="X7" s="23"/>
      <c r="Y7" s="23"/>
      <c r="Z7" s="23"/>
      <c r="AA7" s="29">
        <f>SUM(AA25:AA26)</f>
        <v>0</v>
      </c>
      <c r="AB7" s="29">
        <f>SUM(AB25:AB26)</f>
        <v>1451799.67</v>
      </c>
      <c r="AC7" s="29">
        <f>SUM(AC25:AC26)</f>
        <v>1451799.67</v>
      </c>
      <c r="AD7" s="28">
        <f t="shared" ref="AD7:AI7" si="0">SUM(AD9:AD24)</f>
        <v>7370940.8399999999</v>
      </c>
      <c r="AE7" s="28">
        <f t="shared" si="0"/>
        <v>1454846.4700000002</v>
      </c>
      <c r="AF7" s="28">
        <f t="shared" si="0"/>
        <v>-5916094.3700000001</v>
      </c>
      <c r="AG7" s="28">
        <f t="shared" si="0"/>
        <v>28870275.370000001</v>
      </c>
      <c r="AH7" s="28">
        <f t="shared" si="0"/>
        <v>12637868.764762904</v>
      </c>
      <c r="AI7" s="28">
        <f t="shared" si="0"/>
        <v>-16232406.6052371</v>
      </c>
      <c r="AJ7" s="25">
        <f>AH7/AG7</f>
        <v>0.43774673441096812</v>
      </c>
      <c r="AK7" s="24"/>
      <c r="AL7" s="24"/>
      <c r="AM7" s="24"/>
      <c r="AN7" s="24"/>
      <c r="AO7" s="24"/>
      <c r="AP7" s="24"/>
      <c r="AQ7" s="62"/>
      <c r="AR7" s="62"/>
      <c r="AS7" s="62"/>
      <c r="AT7" s="24"/>
      <c r="AU7" s="24"/>
      <c r="AV7" s="24"/>
      <c r="AW7" s="24"/>
      <c r="AX7" s="24"/>
      <c r="AY7" s="24"/>
      <c r="AZ7" s="24"/>
      <c r="BA7" s="62"/>
      <c r="BB7" s="81"/>
    </row>
    <row r="8" spans="1:16343" s="1" customFormat="1" x14ac:dyDescent="0.2">
      <c r="A8" s="16">
        <v>1</v>
      </c>
      <c r="B8" s="16">
        <v>2</v>
      </c>
      <c r="C8" s="20">
        <v>3</v>
      </c>
      <c r="D8" s="16">
        <v>4</v>
      </c>
      <c r="E8" s="16">
        <v>5</v>
      </c>
      <c r="F8" s="16">
        <v>6</v>
      </c>
      <c r="G8" s="16">
        <v>7</v>
      </c>
      <c r="H8" s="41">
        <v>1</v>
      </c>
      <c r="I8" s="41">
        <v>2</v>
      </c>
      <c r="J8" s="42">
        <v>3</v>
      </c>
      <c r="K8" s="42">
        <v>4</v>
      </c>
      <c r="L8" s="41">
        <v>12</v>
      </c>
      <c r="M8" s="41">
        <v>13</v>
      </c>
      <c r="N8" s="41">
        <v>14</v>
      </c>
      <c r="O8" s="41">
        <v>15</v>
      </c>
      <c r="P8" s="41">
        <v>16</v>
      </c>
      <c r="Q8" s="41">
        <v>17</v>
      </c>
      <c r="R8" s="41">
        <v>18</v>
      </c>
      <c r="S8" s="41">
        <v>19</v>
      </c>
      <c r="T8" s="41">
        <v>20</v>
      </c>
      <c r="U8" s="41">
        <v>21</v>
      </c>
      <c r="V8" s="41">
        <v>22</v>
      </c>
      <c r="W8" s="41">
        <v>23</v>
      </c>
      <c r="X8" s="41">
        <v>24</v>
      </c>
      <c r="Y8" s="41">
        <v>25</v>
      </c>
      <c r="Z8" s="41">
        <v>26</v>
      </c>
      <c r="AA8" s="41">
        <v>27</v>
      </c>
      <c r="AB8" s="41">
        <v>28</v>
      </c>
      <c r="AC8" s="41">
        <v>29</v>
      </c>
      <c r="AD8" s="41">
        <v>34</v>
      </c>
      <c r="AE8" s="41"/>
      <c r="AF8" s="41"/>
      <c r="AG8" s="41">
        <v>5</v>
      </c>
      <c r="AH8" s="41">
        <v>6</v>
      </c>
      <c r="AI8" s="41" t="s">
        <v>94</v>
      </c>
      <c r="AJ8" s="41" t="s">
        <v>95</v>
      </c>
      <c r="AK8" s="41">
        <v>35</v>
      </c>
      <c r="AL8" s="41">
        <v>36</v>
      </c>
      <c r="AM8" s="41">
        <v>37</v>
      </c>
      <c r="AN8" s="41">
        <v>38</v>
      </c>
      <c r="AO8" s="41">
        <v>39</v>
      </c>
      <c r="AP8" s="41">
        <v>40</v>
      </c>
      <c r="AQ8" s="41">
        <v>9</v>
      </c>
      <c r="AR8" s="41">
        <v>10</v>
      </c>
      <c r="AS8" s="41" t="s">
        <v>93</v>
      </c>
      <c r="AT8" s="41">
        <v>44</v>
      </c>
      <c r="AU8" s="41">
        <v>45</v>
      </c>
      <c r="AV8" s="41">
        <v>46</v>
      </c>
      <c r="AW8" s="41">
        <v>47</v>
      </c>
      <c r="AX8" s="41">
        <v>48</v>
      </c>
      <c r="AY8" s="41">
        <v>49</v>
      </c>
      <c r="AZ8" s="41">
        <v>50</v>
      </c>
      <c r="BA8" s="43">
        <v>12</v>
      </c>
      <c r="BB8" s="43">
        <v>13</v>
      </c>
    </row>
    <row r="9" spans="1:16343" s="18" customFormat="1" ht="279.75" customHeight="1" x14ac:dyDescent="0.2">
      <c r="A9" s="19" t="s">
        <v>16</v>
      </c>
      <c r="B9" s="19" t="s">
        <v>17</v>
      </c>
      <c r="C9" s="21" t="s">
        <v>66</v>
      </c>
      <c r="D9" s="19" t="s">
        <v>0</v>
      </c>
      <c r="E9" s="19" t="s">
        <v>3</v>
      </c>
      <c r="F9" s="19" t="s">
        <v>1</v>
      </c>
      <c r="G9" s="19" t="s">
        <v>18</v>
      </c>
      <c r="H9" s="47">
        <v>1</v>
      </c>
      <c r="I9" s="47" t="s">
        <v>16</v>
      </c>
      <c r="J9" s="44" t="s">
        <v>9</v>
      </c>
      <c r="K9" s="44" t="s">
        <v>19</v>
      </c>
      <c r="L9" s="36">
        <v>0</v>
      </c>
      <c r="M9" s="36">
        <v>0</v>
      </c>
      <c r="N9" s="36">
        <v>0</v>
      </c>
      <c r="O9" s="36">
        <v>0</v>
      </c>
      <c r="P9" s="36">
        <v>0</v>
      </c>
      <c r="Q9" s="36">
        <f>P9-O9</f>
        <v>0</v>
      </c>
      <c r="R9" s="36">
        <v>0</v>
      </c>
      <c r="S9" s="36">
        <v>258668.68</v>
      </c>
      <c r="T9" s="36">
        <f>S9-R9</f>
        <v>258668.68</v>
      </c>
      <c r="U9" s="36">
        <v>0</v>
      </c>
      <c r="V9" s="36">
        <v>0</v>
      </c>
      <c r="W9" s="36">
        <f>V9-U9</f>
        <v>0</v>
      </c>
      <c r="X9" s="36">
        <v>350666.58</v>
      </c>
      <c r="Y9" s="36">
        <v>0</v>
      </c>
      <c r="Z9" s="36">
        <f>Y9-X9</f>
        <v>-350666.58</v>
      </c>
      <c r="AA9" s="36">
        <v>6379500</v>
      </c>
      <c r="AB9" s="36">
        <v>0</v>
      </c>
      <c r="AC9" s="36">
        <f>AB9-AA9</f>
        <v>-6379500</v>
      </c>
      <c r="AD9" s="36">
        <v>0</v>
      </c>
      <c r="AE9" s="36">
        <v>349094.28</v>
      </c>
      <c r="AF9" s="36">
        <f t="shared" ref="AF9:AF24" si="1">AE9-AD9</f>
        <v>349094.28</v>
      </c>
      <c r="AG9" s="36">
        <f t="shared" ref="AG9:AG24" si="2">AD9+AA9+X9+U9+R9+O9</f>
        <v>6730166.5800000001</v>
      </c>
      <c r="AH9" s="36">
        <f t="shared" ref="AH9:AH24" si="3">AE9+AB9+Y9+V9+S9+P9</f>
        <v>607762.96</v>
      </c>
      <c r="AI9" s="32">
        <f t="shared" ref="AI9:AI24" si="4">AH9-AG9</f>
        <v>-6122403.6200000001</v>
      </c>
      <c r="AJ9" s="37">
        <f t="shared" ref="AJ9:AJ24" si="5">AH9/AG9</f>
        <v>9.0304296747436522E-2</v>
      </c>
      <c r="AK9" s="36">
        <v>1191537.49</v>
      </c>
      <c r="AL9" s="36">
        <v>0</v>
      </c>
      <c r="AM9" s="36">
        <v>0</v>
      </c>
      <c r="AN9" s="36">
        <v>10004144.77</v>
      </c>
      <c r="AO9" s="36">
        <v>0</v>
      </c>
      <c r="AP9" s="36">
        <v>0</v>
      </c>
      <c r="AQ9" s="36">
        <f>AP9+AO9+AN9+AM9+AL9+AK9+AA9+X9+U9+R9+O9+AD9</f>
        <v>17925848.839999996</v>
      </c>
      <c r="AR9" s="36">
        <v>14469054.280000001</v>
      </c>
      <c r="AS9" s="32">
        <f t="shared" ref="AS9:AS14" si="6">AR9-AQ9</f>
        <v>-3456794.5599999949</v>
      </c>
      <c r="AT9" s="36">
        <v>52171854.43</v>
      </c>
      <c r="AU9" s="36">
        <v>37239329.68</v>
      </c>
      <c r="AV9" s="36">
        <v>17268048.510000002</v>
      </c>
      <c r="AW9" s="36">
        <v>2427223.94</v>
      </c>
      <c r="AX9" s="36">
        <v>0</v>
      </c>
      <c r="AY9" s="36">
        <v>2427223.94</v>
      </c>
      <c r="AZ9" s="36">
        <v>0</v>
      </c>
      <c r="BA9" s="36">
        <v>107361816.59</v>
      </c>
      <c r="BB9" s="51" t="s">
        <v>121</v>
      </c>
    </row>
    <row r="10" spans="1:16343" s="22" customFormat="1" ht="178.5" customHeight="1" x14ac:dyDescent="0.2">
      <c r="A10" s="26" t="s">
        <v>21</v>
      </c>
      <c r="B10" s="26" t="s">
        <v>22</v>
      </c>
      <c r="C10" s="27" t="s">
        <v>67</v>
      </c>
      <c r="D10" s="26" t="s">
        <v>0</v>
      </c>
      <c r="E10" s="26" t="s">
        <v>5</v>
      </c>
      <c r="F10" s="26" t="s">
        <v>23</v>
      </c>
      <c r="G10" s="26" t="s">
        <v>96</v>
      </c>
      <c r="H10" s="47">
        <v>2</v>
      </c>
      <c r="I10" s="48" t="s">
        <v>21</v>
      </c>
      <c r="J10" s="45" t="s">
        <v>97</v>
      </c>
      <c r="K10" s="45" t="s">
        <v>98</v>
      </c>
      <c r="L10" s="34">
        <v>0</v>
      </c>
      <c r="M10" s="34">
        <v>0</v>
      </c>
      <c r="N10" s="34">
        <v>0</v>
      </c>
      <c r="O10" s="34">
        <v>0</v>
      </c>
      <c r="P10" s="34">
        <v>0</v>
      </c>
      <c r="Q10" s="36">
        <f t="shared" ref="Q10:Q26" si="7">P10-O10</f>
        <v>0</v>
      </c>
      <c r="R10" s="34">
        <v>0</v>
      </c>
      <c r="S10" s="34">
        <v>0</v>
      </c>
      <c r="T10" s="36">
        <f t="shared" ref="T10:T26" si="8">S10-R10</f>
        <v>0</v>
      </c>
      <c r="U10" s="34">
        <v>0</v>
      </c>
      <c r="V10" s="34">
        <v>0</v>
      </c>
      <c r="W10" s="36">
        <f t="shared" ref="W10:W26" si="9">V10-U10</f>
        <v>0</v>
      </c>
      <c r="X10" s="34">
        <v>0</v>
      </c>
      <c r="Y10" s="34">
        <v>0</v>
      </c>
      <c r="Z10" s="36">
        <f t="shared" ref="Z10:Z26" si="10">Y10-X10</f>
        <v>0</v>
      </c>
      <c r="AA10" s="34">
        <v>0</v>
      </c>
      <c r="AB10" s="35">
        <v>0</v>
      </c>
      <c r="AC10" s="36">
        <f t="shared" ref="AC10:AC26" si="11">AB10-AA10</f>
        <v>0</v>
      </c>
      <c r="AD10" s="34">
        <v>2195195.29</v>
      </c>
      <c r="AE10" s="36">
        <v>0</v>
      </c>
      <c r="AF10" s="36">
        <f t="shared" si="1"/>
        <v>-2195195.29</v>
      </c>
      <c r="AG10" s="36">
        <f t="shared" si="2"/>
        <v>2195195.29</v>
      </c>
      <c r="AH10" s="36">
        <f t="shared" si="3"/>
        <v>0</v>
      </c>
      <c r="AI10" s="32">
        <f t="shared" si="4"/>
        <v>-2195195.29</v>
      </c>
      <c r="AJ10" s="37">
        <f t="shared" si="5"/>
        <v>0</v>
      </c>
      <c r="AK10" s="34">
        <v>566011.41</v>
      </c>
      <c r="AL10" s="34">
        <v>0</v>
      </c>
      <c r="AM10" s="34">
        <v>0</v>
      </c>
      <c r="AN10" s="34">
        <v>947797.13</v>
      </c>
      <c r="AO10" s="34">
        <v>0</v>
      </c>
      <c r="AP10" s="34">
        <v>950513</v>
      </c>
      <c r="AQ10" s="34">
        <v>4659516.83</v>
      </c>
      <c r="AR10" s="36">
        <v>4659516.84</v>
      </c>
      <c r="AS10" s="33">
        <f t="shared" si="6"/>
        <v>9.9999997764825821E-3</v>
      </c>
      <c r="AT10" s="34">
        <v>6299753.4500000002</v>
      </c>
      <c r="AU10" s="34">
        <v>1915683.74</v>
      </c>
      <c r="AV10" s="34">
        <v>1515770.68</v>
      </c>
      <c r="AW10" s="34">
        <v>0</v>
      </c>
      <c r="AX10" s="34">
        <v>0</v>
      </c>
      <c r="AY10" s="34">
        <v>0</v>
      </c>
      <c r="AZ10" s="34">
        <v>0</v>
      </c>
      <c r="BA10" s="34">
        <v>12195529.41</v>
      </c>
      <c r="BB10" s="46" t="s">
        <v>105</v>
      </c>
    </row>
    <row r="11" spans="1:16343" s="22" customFormat="1" ht="151.5" customHeight="1" x14ac:dyDescent="0.2">
      <c r="A11" s="19" t="s">
        <v>6</v>
      </c>
      <c r="B11" s="19" t="s">
        <v>90</v>
      </c>
      <c r="C11" s="21" t="s">
        <v>7</v>
      </c>
      <c r="D11" s="19" t="s">
        <v>0</v>
      </c>
      <c r="E11" s="19" t="s">
        <v>3</v>
      </c>
      <c r="F11" s="19" t="s">
        <v>1</v>
      </c>
      <c r="G11" s="19" t="s">
        <v>8</v>
      </c>
      <c r="H11" s="47">
        <v>3</v>
      </c>
      <c r="I11" s="47" t="s">
        <v>6</v>
      </c>
      <c r="J11" s="44" t="s">
        <v>9</v>
      </c>
      <c r="K11" s="44" t="s">
        <v>10</v>
      </c>
      <c r="L11" s="36">
        <v>0</v>
      </c>
      <c r="M11" s="36">
        <v>0</v>
      </c>
      <c r="N11" s="36">
        <v>31597272.489999998</v>
      </c>
      <c r="O11" s="36">
        <v>1501559.09</v>
      </c>
      <c r="P11" s="36">
        <v>0</v>
      </c>
      <c r="Q11" s="36">
        <f t="shared" si="7"/>
        <v>-1501559.09</v>
      </c>
      <c r="R11" s="36">
        <v>0</v>
      </c>
      <c r="S11" s="36">
        <v>0</v>
      </c>
      <c r="T11" s="36">
        <f t="shared" si="8"/>
        <v>0</v>
      </c>
      <c r="U11" s="36">
        <v>0</v>
      </c>
      <c r="V11" s="36">
        <v>1501559.09</v>
      </c>
      <c r="W11" s="36">
        <f t="shared" si="9"/>
        <v>1501559.09</v>
      </c>
      <c r="X11" s="36">
        <v>3992857.16</v>
      </c>
      <c r="Y11" s="36">
        <v>1940102.2547629038</v>
      </c>
      <c r="Z11" s="36">
        <f t="shared" si="10"/>
        <v>-2052754.9052370964</v>
      </c>
      <c r="AA11" s="36">
        <v>0</v>
      </c>
      <c r="AB11" s="36">
        <v>0</v>
      </c>
      <c r="AC11" s="36">
        <f t="shared" si="11"/>
        <v>0</v>
      </c>
      <c r="AD11" s="36">
        <v>0</v>
      </c>
      <c r="AE11" s="36">
        <v>0</v>
      </c>
      <c r="AF11" s="36">
        <f t="shared" si="1"/>
        <v>0</v>
      </c>
      <c r="AG11" s="36">
        <f t="shared" si="2"/>
        <v>5494416.25</v>
      </c>
      <c r="AH11" s="36">
        <f t="shared" si="3"/>
        <v>3441661.3447629036</v>
      </c>
      <c r="AI11" s="32">
        <f t="shared" si="4"/>
        <v>-2052754.9052370964</v>
      </c>
      <c r="AJ11" s="37">
        <f t="shared" si="5"/>
        <v>0.626392538927662</v>
      </c>
      <c r="AK11" s="36">
        <v>3992857.16</v>
      </c>
      <c r="AL11" s="36">
        <v>0</v>
      </c>
      <c r="AM11" s="36">
        <v>0</v>
      </c>
      <c r="AN11" s="36">
        <v>3992857.16</v>
      </c>
      <c r="AO11" s="36">
        <v>0</v>
      </c>
      <c r="AP11" s="36">
        <v>0</v>
      </c>
      <c r="AQ11" s="36">
        <f t="shared" ref="AQ11:AQ24" si="12">AP11+AO11+AN11+AM11+AL11+AK11+AA11+X11+U11+R11+O11+AD11</f>
        <v>13480130.57</v>
      </c>
      <c r="AR11" s="36">
        <v>14783151.422391485</v>
      </c>
      <c r="AS11" s="33">
        <f t="shared" si="6"/>
        <v>1303020.8523914851</v>
      </c>
      <c r="AT11" s="36">
        <v>20906461.890000001</v>
      </c>
      <c r="AU11" s="36">
        <v>22533376.979999997</v>
      </c>
      <c r="AV11" s="36">
        <v>16659423.530000001</v>
      </c>
      <c r="AW11" s="36">
        <v>13537217.08</v>
      </c>
      <c r="AX11" s="36">
        <v>11600459.26</v>
      </c>
      <c r="AY11" s="36">
        <v>13994522.060000001</v>
      </c>
      <c r="AZ11" s="36">
        <v>3741136.13</v>
      </c>
      <c r="BA11" s="36">
        <v>148049999.99000001</v>
      </c>
      <c r="BB11" s="52" t="s">
        <v>130</v>
      </c>
    </row>
    <row r="12" spans="1:16343" s="22" customFormat="1" ht="153" customHeight="1" x14ac:dyDescent="0.2">
      <c r="A12" s="19" t="s">
        <v>16</v>
      </c>
      <c r="B12" s="19" t="s">
        <v>17</v>
      </c>
      <c r="C12" s="21" t="s">
        <v>66</v>
      </c>
      <c r="D12" s="19" t="s">
        <v>0</v>
      </c>
      <c r="E12" s="19" t="s">
        <v>3</v>
      </c>
      <c r="F12" s="19" t="s">
        <v>1</v>
      </c>
      <c r="G12" s="19" t="s">
        <v>113</v>
      </c>
      <c r="H12" s="47">
        <v>4</v>
      </c>
      <c r="I12" s="47" t="s">
        <v>38</v>
      </c>
      <c r="J12" s="44" t="s">
        <v>39</v>
      </c>
      <c r="K12" s="44" t="s">
        <v>40</v>
      </c>
      <c r="L12" s="36">
        <v>0</v>
      </c>
      <c r="M12" s="36">
        <v>0</v>
      </c>
      <c r="N12" s="36">
        <v>0</v>
      </c>
      <c r="O12" s="36">
        <v>0</v>
      </c>
      <c r="P12" s="36">
        <v>0</v>
      </c>
      <c r="Q12" s="36">
        <f t="shared" si="7"/>
        <v>0</v>
      </c>
      <c r="R12" s="36">
        <v>180011.9</v>
      </c>
      <c r="S12" s="36">
        <v>180011.9</v>
      </c>
      <c r="T12" s="36">
        <f t="shared" si="8"/>
        <v>0</v>
      </c>
      <c r="U12" s="36">
        <v>0</v>
      </c>
      <c r="V12" s="36">
        <v>0</v>
      </c>
      <c r="W12" s="36">
        <f t="shared" si="9"/>
        <v>0</v>
      </c>
      <c r="X12" s="36">
        <v>247862.35</v>
      </c>
      <c r="Y12" s="36">
        <v>247861.04</v>
      </c>
      <c r="Z12" s="36">
        <f t="shared" si="10"/>
        <v>-1.3099999999976717</v>
      </c>
      <c r="AA12" s="36">
        <v>0</v>
      </c>
      <c r="AB12" s="36">
        <v>0</v>
      </c>
      <c r="AC12" s="36">
        <f t="shared" si="11"/>
        <v>0</v>
      </c>
      <c r="AD12" s="36">
        <v>1008607.29</v>
      </c>
      <c r="AE12" s="36">
        <v>0</v>
      </c>
      <c r="AF12" s="36">
        <f t="shared" si="1"/>
        <v>-1008607.29</v>
      </c>
      <c r="AG12" s="36">
        <f t="shared" si="2"/>
        <v>1436481.54</v>
      </c>
      <c r="AH12" s="36">
        <f t="shared" si="3"/>
        <v>427872.94</v>
      </c>
      <c r="AI12" s="32">
        <f t="shared" si="4"/>
        <v>-1008608.6000000001</v>
      </c>
      <c r="AJ12" s="37">
        <f t="shared" si="5"/>
        <v>0.29786177412345999</v>
      </c>
      <c r="AK12" s="36">
        <v>0</v>
      </c>
      <c r="AL12" s="36">
        <v>0</v>
      </c>
      <c r="AM12" s="36">
        <v>983819.1</v>
      </c>
      <c r="AN12" s="36">
        <v>0</v>
      </c>
      <c r="AO12" s="36">
        <v>0</v>
      </c>
      <c r="AP12" s="36">
        <v>983819.1</v>
      </c>
      <c r="AQ12" s="36">
        <f t="shared" si="12"/>
        <v>3404119.7399999998</v>
      </c>
      <c r="AR12" s="36">
        <v>2983951.18</v>
      </c>
      <c r="AS12" s="33">
        <f t="shared" si="6"/>
        <v>-420168.55999999959</v>
      </c>
      <c r="AT12" s="36">
        <v>3820595.91</v>
      </c>
      <c r="AU12" s="36">
        <v>2998177.7800000003</v>
      </c>
      <c r="AV12" s="36">
        <v>1255880.9300000002</v>
      </c>
      <c r="AW12" s="36">
        <v>387976.64</v>
      </c>
      <c r="AX12" s="36">
        <v>0</v>
      </c>
      <c r="AY12" s="36">
        <v>0</v>
      </c>
      <c r="AZ12" s="36">
        <v>0</v>
      </c>
      <c r="BA12" s="36">
        <v>11866751</v>
      </c>
      <c r="BB12" s="46" t="s">
        <v>127</v>
      </c>
    </row>
    <row r="13" spans="1:16343" s="22" customFormat="1" ht="205.5" customHeight="1" x14ac:dyDescent="0.2">
      <c r="A13" s="26" t="s">
        <v>21</v>
      </c>
      <c r="B13" s="26" t="s">
        <v>22</v>
      </c>
      <c r="C13" s="27" t="s">
        <v>67</v>
      </c>
      <c r="D13" s="26" t="s">
        <v>0</v>
      </c>
      <c r="E13" s="26" t="s">
        <v>5</v>
      </c>
      <c r="F13" s="26" t="s">
        <v>23</v>
      </c>
      <c r="G13" s="26" t="s">
        <v>114</v>
      </c>
      <c r="H13" s="47">
        <v>5</v>
      </c>
      <c r="I13" s="47" t="s">
        <v>44</v>
      </c>
      <c r="J13" s="44" t="s">
        <v>2</v>
      </c>
      <c r="K13" s="44" t="s">
        <v>45</v>
      </c>
      <c r="L13" s="36">
        <v>0</v>
      </c>
      <c r="M13" s="36">
        <v>0</v>
      </c>
      <c r="N13" s="36">
        <v>114482.35</v>
      </c>
      <c r="O13" s="36">
        <v>0</v>
      </c>
      <c r="P13" s="36">
        <v>0</v>
      </c>
      <c r="Q13" s="36">
        <f t="shared" si="7"/>
        <v>0</v>
      </c>
      <c r="R13" s="36">
        <v>0</v>
      </c>
      <c r="S13" s="36">
        <v>0</v>
      </c>
      <c r="T13" s="36">
        <f t="shared" si="8"/>
        <v>0</v>
      </c>
      <c r="U13" s="36">
        <v>94929.43</v>
      </c>
      <c r="V13" s="36">
        <v>94929.43</v>
      </c>
      <c r="W13" s="36">
        <f t="shared" si="9"/>
        <v>0</v>
      </c>
      <c r="X13" s="36">
        <v>0</v>
      </c>
      <c r="Y13" s="36">
        <v>0</v>
      </c>
      <c r="Z13" s="36">
        <f t="shared" si="10"/>
        <v>0</v>
      </c>
      <c r="AA13" s="36">
        <v>0</v>
      </c>
      <c r="AB13" s="36">
        <v>0</v>
      </c>
      <c r="AC13" s="36">
        <f t="shared" si="11"/>
        <v>0</v>
      </c>
      <c r="AD13" s="36">
        <v>1336443.58</v>
      </c>
      <c r="AE13" s="36">
        <v>527548.48</v>
      </c>
      <c r="AF13" s="36">
        <f t="shared" si="1"/>
        <v>-808895.10000000009</v>
      </c>
      <c r="AG13" s="36">
        <f t="shared" si="2"/>
        <v>1431373.01</v>
      </c>
      <c r="AH13" s="36">
        <f t="shared" si="3"/>
        <v>622477.90999999992</v>
      </c>
      <c r="AI13" s="32">
        <f t="shared" si="4"/>
        <v>-808895.10000000009</v>
      </c>
      <c r="AJ13" s="37">
        <f t="shared" si="5"/>
        <v>0.43488168747851402</v>
      </c>
      <c r="AK13" s="36">
        <v>0</v>
      </c>
      <c r="AL13" s="36">
        <v>0</v>
      </c>
      <c r="AM13" s="36">
        <v>1404765.99</v>
      </c>
      <c r="AN13" s="36">
        <v>0</v>
      </c>
      <c r="AO13" s="36">
        <v>0</v>
      </c>
      <c r="AP13" s="36">
        <v>0</v>
      </c>
      <c r="AQ13" s="36">
        <f t="shared" si="12"/>
        <v>2836139</v>
      </c>
      <c r="AR13" s="36">
        <v>1712388.63</v>
      </c>
      <c r="AS13" s="32">
        <f t="shared" si="6"/>
        <v>-1123750.3700000001</v>
      </c>
      <c r="AT13" s="36">
        <v>5006016.6900000004</v>
      </c>
      <c r="AU13" s="36">
        <v>4494972.2100000009</v>
      </c>
      <c r="AV13" s="36">
        <v>4461679.96</v>
      </c>
      <c r="AW13" s="36">
        <v>1485307.79</v>
      </c>
      <c r="AX13" s="36">
        <v>0</v>
      </c>
      <c r="AY13" s="36">
        <v>0</v>
      </c>
      <c r="AZ13" s="36">
        <v>0</v>
      </c>
      <c r="BA13" s="36">
        <v>18398598</v>
      </c>
      <c r="BB13" s="46" t="s">
        <v>126</v>
      </c>
    </row>
    <row r="14" spans="1:16343" s="22" customFormat="1" ht="112.5" customHeight="1" x14ac:dyDescent="0.2">
      <c r="A14" s="19" t="s">
        <v>6</v>
      </c>
      <c r="B14" s="19" t="s">
        <v>90</v>
      </c>
      <c r="C14" s="21" t="s">
        <v>7</v>
      </c>
      <c r="D14" s="19" t="s">
        <v>0</v>
      </c>
      <c r="E14" s="19" t="s">
        <v>3</v>
      </c>
      <c r="F14" s="19" t="s">
        <v>1</v>
      </c>
      <c r="G14" s="19" t="s">
        <v>115</v>
      </c>
      <c r="H14" s="47">
        <v>6</v>
      </c>
      <c r="I14" s="49" t="s">
        <v>11</v>
      </c>
      <c r="J14" s="46" t="s">
        <v>4</v>
      </c>
      <c r="K14" s="46" t="s">
        <v>12</v>
      </c>
      <c r="L14" s="38">
        <v>0</v>
      </c>
      <c r="M14" s="38">
        <v>0</v>
      </c>
      <c r="N14" s="38">
        <v>3191192.29</v>
      </c>
      <c r="O14" s="38">
        <v>0</v>
      </c>
      <c r="P14" s="38">
        <v>0</v>
      </c>
      <c r="Q14" s="36">
        <f t="shared" si="7"/>
        <v>0</v>
      </c>
      <c r="R14" s="38">
        <v>349727.79</v>
      </c>
      <c r="S14" s="38">
        <v>349727.79</v>
      </c>
      <c r="T14" s="36">
        <f t="shared" si="8"/>
        <v>0</v>
      </c>
      <c r="U14" s="38">
        <v>0</v>
      </c>
      <c r="V14" s="38">
        <v>0</v>
      </c>
      <c r="W14" s="36">
        <f t="shared" si="9"/>
        <v>0</v>
      </c>
      <c r="X14" s="38">
        <v>0</v>
      </c>
      <c r="Y14" s="38">
        <v>0</v>
      </c>
      <c r="Z14" s="36">
        <f t="shared" si="10"/>
        <v>0</v>
      </c>
      <c r="AA14" s="38">
        <v>575970.31999999995</v>
      </c>
      <c r="AB14" s="38">
        <v>0</v>
      </c>
      <c r="AC14" s="36">
        <f t="shared" si="11"/>
        <v>-575970.31999999995</v>
      </c>
      <c r="AD14" s="38">
        <v>0</v>
      </c>
      <c r="AE14" s="36">
        <v>0</v>
      </c>
      <c r="AF14" s="36">
        <f t="shared" si="1"/>
        <v>0</v>
      </c>
      <c r="AG14" s="36">
        <f t="shared" si="2"/>
        <v>925698.10999999987</v>
      </c>
      <c r="AH14" s="36">
        <f t="shared" si="3"/>
        <v>349727.79</v>
      </c>
      <c r="AI14" s="32">
        <f t="shared" si="4"/>
        <v>-575970.31999999983</v>
      </c>
      <c r="AJ14" s="37">
        <f t="shared" si="5"/>
        <v>0.37779896731127605</v>
      </c>
      <c r="AK14" s="38">
        <v>0</v>
      </c>
      <c r="AL14" s="38">
        <v>575970.32999999996</v>
      </c>
      <c r="AM14" s="38">
        <v>0</v>
      </c>
      <c r="AN14" s="38">
        <v>0</v>
      </c>
      <c r="AO14" s="38">
        <v>575970.31999999995</v>
      </c>
      <c r="AP14" s="38">
        <v>0</v>
      </c>
      <c r="AQ14" s="38">
        <f t="shared" si="12"/>
        <v>2077638.7599999998</v>
      </c>
      <c r="AR14" s="36">
        <v>1780150.8699999996</v>
      </c>
      <c r="AS14" s="33">
        <f t="shared" si="6"/>
        <v>-297487.89000000013</v>
      </c>
      <c r="AT14" s="38">
        <v>2303881.2799999998</v>
      </c>
      <c r="AU14" s="38">
        <v>2303881.2799999998</v>
      </c>
      <c r="AV14" s="38">
        <v>2303881.2799999998</v>
      </c>
      <c r="AW14" s="38">
        <v>1698563.48</v>
      </c>
      <c r="AX14" s="38">
        <v>1496790.89</v>
      </c>
      <c r="AY14" s="38">
        <v>1496790.89</v>
      </c>
      <c r="AZ14" s="38">
        <v>942000.85</v>
      </c>
      <c r="BA14" s="38">
        <v>17814621</v>
      </c>
      <c r="BB14" s="46" t="s">
        <v>122</v>
      </c>
    </row>
    <row r="15" spans="1:16343" s="18" customFormat="1" ht="75" x14ac:dyDescent="0.2">
      <c r="A15" s="19" t="s">
        <v>16</v>
      </c>
      <c r="B15" s="19" t="s">
        <v>17</v>
      </c>
      <c r="C15" s="21" t="s">
        <v>66</v>
      </c>
      <c r="D15" s="19" t="s">
        <v>0</v>
      </c>
      <c r="E15" s="19" t="s">
        <v>3</v>
      </c>
      <c r="F15" s="19" t="s">
        <v>1</v>
      </c>
      <c r="G15" s="19" t="s">
        <v>116</v>
      </c>
      <c r="H15" s="47">
        <v>7</v>
      </c>
      <c r="I15" s="47" t="s">
        <v>25</v>
      </c>
      <c r="J15" s="44" t="s">
        <v>26</v>
      </c>
      <c r="K15" s="44" t="s">
        <v>28</v>
      </c>
      <c r="L15" s="36">
        <v>0</v>
      </c>
      <c r="M15" s="36">
        <v>0</v>
      </c>
      <c r="N15" s="36">
        <v>0</v>
      </c>
      <c r="O15" s="36">
        <v>0</v>
      </c>
      <c r="P15" s="36">
        <v>0</v>
      </c>
      <c r="Q15" s="36">
        <f t="shared" si="7"/>
        <v>0</v>
      </c>
      <c r="R15" s="36">
        <v>0</v>
      </c>
      <c r="S15" s="36">
        <v>0</v>
      </c>
      <c r="T15" s="36">
        <f t="shared" si="8"/>
        <v>0</v>
      </c>
      <c r="U15" s="36">
        <v>0</v>
      </c>
      <c r="V15" s="36">
        <v>0</v>
      </c>
      <c r="W15" s="36">
        <f t="shared" si="9"/>
        <v>0</v>
      </c>
      <c r="X15" s="36">
        <v>175928.75999999998</v>
      </c>
      <c r="Y15" s="36">
        <v>175928.75999999998</v>
      </c>
      <c r="Z15" s="36">
        <f t="shared" si="10"/>
        <v>0</v>
      </c>
      <c r="AA15" s="36">
        <v>0</v>
      </c>
      <c r="AB15" s="36">
        <v>0</v>
      </c>
      <c r="AC15" s="36">
        <f t="shared" si="11"/>
        <v>0</v>
      </c>
      <c r="AD15" s="34">
        <v>507503.56999999995</v>
      </c>
      <c r="AE15" s="36">
        <v>4749.8500000000004</v>
      </c>
      <c r="AF15" s="36">
        <f t="shared" si="1"/>
        <v>-502753.72</v>
      </c>
      <c r="AG15" s="36">
        <f t="shared" si="2"/>
        <v>683432.33</v>
      </c>
      <c r="AH15" s="36">
        <f t="shared" si="3"/>
        <v>180678.61</v>
      </c>
      <c r="AI15" s="32">
        <f t="shared" si="4"/>
        <v>-502753.72</v>
      </c>
      <c r="AJ15" s="37">
        <f t="shared" si="5"/>
        <v>0.26436942191482221</v>
      </c>
      <c r="AK15" s="36">
        <v>0</v>
      </c>
      <c r="AL15" s="36">
        <v>0</v>
      </c>
      <c r="AM15" s="36">
        <v>0</v>
      </c>
      <c r="AN15" s="36">
        <v>0</v>
      </c>
      <c r="AO15" s="36">
        <v>0</v>
      </c>
      <c r="AP15" s="36">
        <v>412417.41</v>
      </c>
      <c r="AQ15" s="36">
        <f t="shared" si="12"/>
        <v>1095849.7399999998</v>
      </c>
      <c r="AR15" s="36">
        <v>1095849.73</v>
      </c>
      <c r="AS15" s="33">
        <f>AR15-AQ15</f>
        <v>-9.9999997764825821E-3</v>
      </c>
      <c r="AT15" s="36">
        <v>186573.78000000003</v>
      </c>
      <c r="AU15" s="36">
        <v>0</v>
      </c>
      <c r="AV15" s="36">
        <v>0</v>
      </c>
      <c r="AW15" s="36">
        <v>0</v>
      </c>
      <c r="AX15" s="36">
        <v>0</v>
      </c>
      <c r="AY15" s="36">
        <v>0</v>
      </c>
      <c r="AZ15" s="36">
        <v>0</v>
      </c>
      <c r="BA15" s="36">
        <v>725005.09</v>
      </c>
      <c r="BB15" s="44" t="s">
        <v>106</v>
      </c>
    </row>
    <row r="16" spans="1:16343" s="18" customFormat="1" ht="158.25" customHeight="1" x14ac:dyDescent="0.2">
      <c r="A16" s="26" t="s">
        <v>21</v>
      </c>
      <c r="B16" s="26" t="s">
        <v>22</v>
      </c>
      <c r="C16" s="27" t="s">
        <v>67</v>
      </c>
      <c r="D16" s="26" t="s">
        <v>0</v>
      </c>
      <c r="E16" s="26" t="s">
        <v>5</v>
      </c>
      <c r="F16" s="26" t="s">
        <v>23</v>
      </c>
      <c r="G16" s="26" t="s">
        <v>24</v>
      </c>
      <c r="H16" s="47">
        <v>8</v>
      </c>
      <c r="I16" s="49" t="s">
        <v>41</v>
      </c>
      <c r="J16" s="46" t="s">
        <v>42</v>
      </c>
      <c r="K16" s="46" t="s">
        <v>43</v>
      </c>
      <c r="L16" s="38">
        <v>0</v>
      </c>
      <c r="M16" s="38">
        <v>0</v>
      </c>
      <c r="N16" s="38">
        <v>234516.74</v>
      </c>
      <c r="O16" s="38">
        <v>0</v>
      </c>
      <c r="P16" s="38">
        <v>0</v>
      </c>
      <c r="Q16" s="36">
        <f t="shared" si="7"/>
        <v>0</v>
      </c>
      <c r="R16" s="38">
        <v>61726</v>
      </c>
      <c r="S16" s="38">
        <v>61726</v>
      </c>
      <c r="T16" s="36">
        <f t="shared" si="8"/>
        <v>0</v>
      </c>
      <c r="U16" s="38">
        <v>0</v>
      </c>
      <c r="V16" s="38">
        <v>0</v>
      </c>
      <c r="W16" s="36">
        <f t="shared" si="9"/>
        <v>0</v>
      </c>
      <c r="X16" s="38">
        <v>0</v>
      </c>
      <c r="Y16" s="38">
        <v>0</v>
      </c>
      <c r="Z16" s="36">
        <f t="shared" si="10"/>
        <v>0</v>
      </c>
      <c r="AA16" s="38">
        <v>569993.85</v>
      </c>
      <c r="AB16" s="38">
        <v>0</v>
      </c>
      <c r="AC16" s="36">
        <f t="shared" si="11"/>
        <v>-569993.85</v>
      </c>
      <c r="AD16" s="38">
        <v>0</v>
      </c>
      <c r="AE16" s="36">
        <v>121115.38</v>
      </c>
      <c r="AF16" s="36">
        <f t="shared" si="1"/>
        <v>121115.38</v>
      </c>
      <c r="AG16" s="36">
        <f t="shared" si="2"/>
        <v>631719.85</v>
      </c>
      <c r="AH16" s="36">
        <f t="shared" si="3"/>
        <v>182841.38</v>
      </c>
      <c r="AI16" s="32">
        <f t="shared" si="4"/>
        <v>-448878.47</v>
      </c>
      <c r="AJ16" s="37">
        <f t="shared" si="5"/>
        <v>0.28943428008475597</v>
      </c>
      <c r="AK16" s="38">
        <v>0</v>
      </c>
      <c r="AL16" s="38">
        <v>654748.19999999995</v>
      </c>
      <c r="AM16" s="38">
        <v>0</v>
      </c>
      <c r="AN16" s="38">
        <v>0</v>
      </c>
      <c r="AO16" s="38">
        <v>654748.19999999995</v>
      </c>
      <c r="AP16" s="38">
        <v>0</v>
      </c>
      <c r="AQ16" s="38">
        <f t="shared" si="12"/>
        <v>1941216.25</v>
      </c>
      <c r="AR16" s="36">
        <v>619146.93999999994</v>
      </c>
      <c r="AS16" s="32">
        <f>AR16-AQ16</f>
        <v>-1322069.31</v>
      </c>
      <c r="AT16" s="38">
        <v>3608882.9800000004</v>
      </c>
      <c r="AU16" s="38">
        <v>1865362.94</v>
      </c>
      <c r="AV16" s="38">
        <v>0</v>
      </c>
      <c r="AW16" s="38">
        <v>0</v>
      </c>
      <c r="AX16" s="38">
        <v>0</v>
      </c>
      <c r="AY16" s="38">
        <v>0</v>
      </c>
      <c r="AZ16" s="38">
        <v>0</v>
      </c>
      <c r="BA16" s="38">
        <v>7649978.9100000001</v>
      </c>
      <c r="BB16" s="44" t="s">
        <v>128</v>
      </c>
    </row>
    <row r="17" spans="1:54" s="18" customFormat="1" ht="90" customHeight="1" x14ac:dyDescent="0.2">
      <c r="A17" s="19" t="s">
        <v>16</v>
      </c>
      <c r="B17" s="19" t="s">
        <v>17</v>
      </c>
      <c r="C17" s="21" t="s">
        <v>66</v>
      </c>
      <c r="D17" s="19" t="s">
        <v>0</v>
      </c>
      <c r="E17" s="19" t="s">
        <v>3</v>
      </c>
      <c r="F17" s="19" t="s">
        <v>1</v>
      </c>
      <c r="G17" s="19" t="s">
        <v>118</v>
      </c>
      <c r="H17" s="47">
        <v>10</v>
      </c>
      <c r="I17" s="47" t="s">
        <v>52</v>
      </c>
      <c r="J17" s="44" t="s">
        <v>48</v>
      </c>
      <c r="K17" s="44" t="s">
        <v>53</v>
      </c>
      <c r="L17" s="36">
        <v>0</v>
      </c>
      <c r="M17" s="36">
        <v>0</v>
      </c>
      <c r="N17" s="36">
        <v>34582.57</v>
      </c>
      <c r="O17" s="36">
        <v>22502.37</v>
      </c>
      <c r="P17" s="36">
        <v>2576.52</v>
      </c>
      <c r="Q17" s="36">
        <f t="shared" si="7"/>
        <v>-19925.849999999999</v>
      </c>
      <c r="R17" s="36">
        <v>0</v>
      </c>
      <c r="S17" s="36">
        <v>0</v>
      </c>
      <c r="T17" s="36">
        <f t="shared" si="8"/>
        <v>0</v>
      </c>
      <c r="U17" s="36">
        <v>0</v>
      </c>
      <c r="V17" s="36">
        <v>0</v>
      </c>
      <c r="W17" s="36">
        <f t="shared" si="9"/>
        <v>0</v>
      </c>
      <c r="X17" s="36">
        <v>29663.95</v>
      </c>
      <c r="Y17" s="36">
        <v>0</v>
      </c>
      <c r="Z17" s="36">
        <f t="shared" si="10"/>
        <v>-29663.95</v>
      </c>
      <c r="AA17" s="36">
        <v>0</v>
      </c>
      <c r="AB17" s="36">
        <v>0</v>
      </c>
      <c r="AC17" s="36">
        <f t="shared" si="11"/>
        <v>0</v>
      </c>
      <c r="AD17" s="34">
        <v>332350</v>
      </c>
      <c r="AE17" s="36">
        <v>0</v>
      </c>
      <c r="AF17" s="36">
        <f t="shared" si="1"/>
        <v>-332350</v>
      </c>
      <c r="AG17" s="36">
        <f t="shared" si="2"/>
        <v>384516.32</v>
      </c>
      <c r="AH17" s="36">
        <f t="shared" si="3"/>
        <v>2576.52</v>
      </c>
      <c r="AI17" s="32">
        <f t="shared" si="4"/>
        <v>-381939.8</v>
      </c>
      <c r="AJ17" s="37">
        <f t="shared" si="5"/>
        <v>6.7006778802002473E-3</v>
      </c>
      <c r="AK17" s="36">
        <v>259607.65</v>
      </c>
      <c r="AL17" s="36">
        <v>0</v>
      </c>
      <c r="AM17" s="36">
        <v>0</v>
      </c>
      <c r="AN17" s="36">
        <v>8857.65</v>
      </c>
      <c r="AO17" s="34">
        <v>680491.3</v>
      </c>
      <c r="AP17" s="36">
        <v>0</v>
      </c>
      <c r="AQ17" s="36">
        <f t="shared" si="12"/>
        <v>1333472.92</v>
      </c>
      <c r="AR17" s="36">
        <v>1333472.9200000002</v>
      </c>
      <c r="AS17" s="33">
        <f>AR17-AQ17</f>
        <v>0</v>
      </c>
      <c r="AT17" s="36">
        <v>2238773.7199999997</v>
      </c>
      <c r="AU17" s="36">
        <v>898337.49</v>
      </c>
      <c r="AV17" s="36">
        <v>0</v>
      </c>
      <c r="AW17" s="36">
        <v>0</v>
      </c>
      <c r="AX17" s="36">
        <v>0</v>
      </c>
      <c r="AY17" s="36">
        <v>0</v>
      </c>
      <c r="AZ17" s="36">
        <v>0</v>
      </c>
      <c r="BA17" s="36">
        <v>3492325.3999999994</v>
      </c>
      <c r="BB17" s="44" t="s">
        <v>107</v>
      </c>
    </row>
    <row r="18" spans="1:54" s="18" customFormat="1" ht="71.25" customHeight="1" x14ac:dyDescent="0.2">
      <c r="A18" s="26" t="s">
        <v>21</v>
      </c>
      <c r="B18" s="26" t="s">
        <v>22</v>
      </c>
      <c r="C18" s="27" t="s">
        <v>67</v>
      </c>
      <c r="D18" s="26" t="s">
        <v>0</v>
      </c>
      <c r="E18" s="26" t="s">
        <v>5</v>
      </c>
      <c r="F18" s="26" t="s">
        <v>23</v>
      </c>
      <c r="G18" s="26" t="s">
        <v>119</v>
      </c>
      <c r="H18" s="47">
        <v>11</v>
      </c>
      <c r="I18" s="47" t="s">
        <v>49</v>
      </c>
      <c r="J18" s="44" t="s">
        <v>50</v>
      </c>
      <c r="K18" s="44" t="s">
        <v>51</v>
      </c>
      <c r="L18" s="36">
        <v>0</v>
      </c>
      <c r="M18" s="36">
        <v>0</v>
      </c>
      <c r="N18" s="36">
        <v>89609.84</v>
      </c>
      <c r="O18" s="36">
        <v>0</v>
      </c>
      <c r="P18" s="36">
        <v>0</v>
      </c>
      <c r="Q18" s="36">
        <f t="shared" si="7"/>
        <v>0</v>
      </c>
      <c r="R18" s="36">
        <v>0</v>
      </c>
      <c r="S18" s="36">
        <v>0</v>
      </c>
      <c r="T18" s="36">
        <f t="shared" si="8"/>
        <v>0</v>
      </c>
      <c r="U18" s="36">
        <v>100597.22</v>
      </c>
      <c r="V18" s="36">
        <v>100597.22</v>
      </c>
      <c r="W18" s="36">
        <f t="shared" si="9"/>
        <v>0</v>
      </c>
      <c r="X18" s="36">
        <v>0</v>
      </c>
      <c r="Y18" s="36">
        <v>0</v>
      </c>
      <c r="Z18" s="36">
        <f t="shared" si="10"/>
        <v>0</v>
      </c>
      <c r="AA18" s="36">
        <v>0</v>
      </c>
      <c r="AB18" s="36">
        <v>0</v>
      </c>
      <c r="AC18" s="36">
        <f t="shared" si="11"/>
        <v>0</v>
      </c>
      <c r="AD18" s="36">
        <v>528871.1</v>
      </c>
      <c r="AE18" s="36">
        <v>151280.29999999999</v>
      </c>
      <c r="AF18" s="36">
        <f t="shared" si="1"/>
        <v>-377590.8</v>
      </c>
      <c r="AG18" s="36">
        <f t="shared" si="2"/>
        <v>629468.31999999995</v>
      </c>
      <c r="AH18" s="36">
        <f t="shared" si="3"/>
        <v>251877.52</v>
      </c>
      <c r="AI18" s="32">
        <f t="shared" si="4"/>
        <v>-377590.79999999993</v>
      </c>
      <c r="AJ18" s="37">
        <f t="shared" si="5"/>
        <v>0.40014328282637007</v>
      </c>
      <c r="AK18" s="36">
        <v>0</v>
      </c>
      <c r="AL18" s="36">
        <v>0</v>
      </c>
      <c r="AM18" s="36">
        <v>282167.63</v>
      </c>
      <c r="AN18" s="36">
        <v>0</v>
      </c>
      <c r="AO18" s="36">
        <v>0</v>
      </c>
      <c r="AP18" s="36">
        <v>282167.63</v>
      </c>
      <c r="AQ18" s="36">
        <f t="shared" si="12"/>
        <v>1193803.58</v>
      </c>
      <c r="AR18" s="36">
        <v>1193803.58</v>
      </c>
      <c r="AS18" s="33">
        <f>AR18-AQ18</f>
        <v>0</v>
      </c>
      <c r="AT18" s="36">
        <v>540316.38</v>
      </c>
      <c r="AU18" s="36">
        <v>457747.09</v>
      </c>
      <c r="AV18" s="36">
        <v>454049.84</v>
      </c>
      <c r="AW18" s="36">
        <v>454049.84</v>
      </c>
      <c r="AX18" s="36">
        <v>454049.84</v>
      </c>
      <c r="AY18" s="36">
        <v>37837.49</v>
      </c>
      <c r="AZ18" s="36">
        <v>0</v>
      </c>
      <c r="BA18" s="36">
        <v>3681463.9</v>
      </c>
      <c r="BB18" s="44" t="s">
        <v>108</v>
      </c>
    </row>
    <row r="19" spans="1:54" s="18" customFormat="1" ht="63" customHeight="1" x14ac:dyDescent="0.2">
      <c r="A19" s="19" t="s">
        <v>16</v>
      </c>
      <c r="B19" s="19" t="s">
        <v>17</v>
      </c>
      <c r="C19" s="21" t="s">
        <v>66</v>
      </c>
      <c r="D19" s="19" t="s">
        <v>0</v>
      </c>
      <c r="E19" s="19" t="s">
        <v>3</v>
      </c>
      <c r="F19" s="19" t="s">
        <v>1</v>
      </c>
      <c r="G19" s="19" t="s">
        <v>113</v>
      </c>
      <c r="H19" s="47">
        <v>12</v>
      </c>
      <c r="I19" s="49" t="s">
        <v>30</v>
      </c>
      <c r="J19" s="46" t="s">
        <v>91</v>
      </c>
      <c r="K19" s="46" t="s">
        <v>92</v>
      </c>
      <c r="L19" s="38">
        <v>0</v>
      </c>
      <c r="M19" s="38">
        <v>0</v>
      </c>
      <c r="N19" s="38">
        <v>0</v>
      </c>
      <c r="O19" s="38">
        <v>0</v>
      </c>
      <c r="P19" s="38">
        <v>0</v>
      </c>
      <c r="Q19" s="36">
        <f t="shared" si="7"/>
        <v>0</v>
      </c>
      <c r="R19" s="38">
        <v>0</v>
      </c>
      <c r="S19" s="38">
        <v>0</v>
      </c>
      <c r="T19" s="36">
        <f t="shared" si="8"/>
        <v>0</v>
      </c>
      <c r="U19" s="38">
        <v>0</v>
      </c>
      <c r="V19" s="38">
        <v>0</v>
      </c>
      <c r="W19" s="36">
        <f t="shared" si="9"/>
        <v>0</v>
      </c>
      <c r="X19" s="38">
        <v>0</v>
      </c>
      <c r="Y19" s="38">
        <v>0</v>
      </c>
      <c r="Z19" s="36">
        <f t="shared" si="10"/>
        <v>0</v>
      </c>
      <c r="AA19" s="38">
        <v>327998.21000000002</v>
      </c>
      <c r="AB19" s="38">
        <v>0</v>
      </c>
      <c r="AC19" s="36">
        <f t="shared" si="11"/>
        <v>-327998.21000000002</v>
      </c>
      <c r="AD19" s="38">
        <v>0</v>
      </c>
      <c r="AE19" s="36">
        <v>0</v>
      </c>
      <c r="AF19" s="36">
        <f t="shared" si="1"/>
        <v>0</v>
      </c>
      <c r="AG19" s="36">
        <f t="shared" si="2"/>
        <v>327998.21000000002</v>
      </c>
      <c r="AH19" s="36">
        <f t="shared" si="3"/>
        <v>0</v>
      </c>
      <c r="AI19" s="32">
        <f t="shared" si="4"/>
        <v>-327998.21000000002</v>
      </c>
      <c r="AJ19" s="37">
        <f t="shared" si="5"/>
        <v>0</v>
      </c>
      <c r="AK19" s="38">
        <v>0</v>
      </c>
      <c r="AL19" s="38">
        <v>0</v>
      </c>
      <c r="AM19" s="38">
        <v>0</v>
      </c>
      <c r="AN19" s="38">
        <v>0</v>
      </c>
      <c r="AO19" s="38">
        <v>0</v>
      </c>
      <c r="AP19" s="38">
        <v>0</v>
      </c>
      <c r="AQ19" s="38">
        <f t="shared" si="12"/>
        <v>327998.21000000002</v>
      </c>
      <c r="AR19" s="36">
        <v>0</v>
      </c>
      <c r="AS19" s="33">
        <v>0</v>
      </c>
      <c r="AT19" s="38">
        <v>6855129.9100000001</v>
      </c>
      <c r="AU19" s="38">
        <v>7824401.0499999998</v>
      </c>
      <c r="AV19" s="38">
        <v>6491669.1600000001</v>
      </c>
      <c r="AW19" s="38">
        <v>2480896.14</v>
      </c>
      <c r="AX19" s="38">
        <v>0</v>
      </c>
      <c r="AY19" s="38">
        <v>0</v>
      </c>
      <c r="AZ19" s="38">
        <v>0</v>
      </c>
      <c r="BA19" s="38">
        <v>23980094.469999999</v>
      </c>
      <c r="BB19" s="44" t="s">
        <v>109</v>
      </c>
    </row>
    <row r="20" spans="1:54" s="18" customFormat="1" ht="106.5" customHeight="1" x14ac:dyDescent="0.2">
      <c r="A20" s="26" t="s">
        <v>21</v>
      </c>
      <c r="B20" s="26" t="s">
        <v>22</v>
      </c>
      <c r="C20" s="27" t="s">
        <v>67</v>
      </c>
      <c r="D20" s="26" t="s">
        <v>0</v>
      </c>
      <c r="E20" s="26" t="s">
        <v>5</v>
      </c>
      <c r="F20" s="26" t="s">
        <v>23</v>
      </c>
      <c r="G20" s="26" t="s">
        <v>114</v>
      </c>
      <c r="H20" s="47">
        <v>13</v>
      </c>
      <c r="I20" s="47" t="s">
        <v>25</v>
      </c>
      <c r="J20" s="44" t="s">
        <v>26</v>
      </c>
      <c r="K20" s="44" t="s">
        <v>27</v>
      </c>
      <c r="L20" s="36">
        <v>0</v>
      </c>
      <c r="M20" s="36">
        <v>0</v>
      </c>
      <c r="N20" s="36">
        <v>0</v>
      </c>
      <c r="O20" s="36">
        <v>0</v>
      </c>
      <c r="P20" s="36">
        <v>0</v>
      </c>
      <c r="Q20" s="36">
        <f t="shared" si="7"/>
        <v>0</v>
      </c>
      <c r="R20" s="36">
        <v>0</v>
      </c>
      <c r="S20" s="36">
        <v>0</v>
      </c>
      <c r="T20" s="36">
        <f t="shared" si="8"/>
        <v>0</v>
      </c>
      <c r="U20" s="36">
        <v>0</v>
      </c>
      <c r="V20" s="36">
        <v>0</v>
      </c>
      <c r="W20" s="36">
        <f t="shared" si="9"/>
        <v>0</v>
      </c>
      <c r="X20" s="36">
        <v>152803.26999999999</v>
      </c>
      <c r="Y20" s="36">
        <v>152803.26999999999</v>
      </c>
      <c r="Z20" s="36">
        <f t="shared" si="10"/>
        <v>0</v>
      </c>
      <c r="AA20" s="36">
        <v>0</v>
      </c>
      <c r="AB20" s="36">
        <v>0</v>
      </c>
      <c r="AC20" s="36">
        <f t="shared" si="11"/>
        <v>0</v>
      </c>
      <c r="AD20" s="34">
        <v>428364.24</v>
      </c>
      <c r="AE20" s="36">
        <v>103060.27</v>
      </c>
      <c r="AF20" s="36">
        <f t="shared" si="1"/>
        <v>-325303.96999999997</v>
      </c>
      <c r="AG20" s="36">
        <f t="shared" si="2"/>
        <v>581167.51</v>
      </c>
      <c r="AH20" s="36">
        <f t="shared" si="3"/>
        <v>255863.53999999998</v>
      </c>
      <c r="AI20" s="32">
        <f t="shared" si="4"/>
        <v>-325303.97000000003</v>
      </c>
      <c r="AJ20" s="37">
        <f t="shared" si="5"/>
        <v>0.44025781826654414</v>
      </c>
      <c r="AK20" s="36">
        <v>0</v>
      </c>
      <c r="AL20" s="36">
        <v>0</v>
      </c>
      <c r="AM20" s="36">
        <v>0</v>
      </c>
      <c r="AN20" s="36">
        <v>0</v>
      </c>
      <c r="AO20" s="36">
        <v>0</v>
      </c>
      <c r="AP20" s="36">
        <v>350905.08</v>
      </c>
      <c r="AQ20" s="36">
        <f t="shared" si="12"/>
        <v>932072.59</v>
      </c>
      <c r="AR20" s="36">
        <v>932072.59</v>
      </c>
      <c r="AS20" s="33">
        <f>AR20-AQ20</f>
        <v>0</v>
      </c>
      <c r="AT20" s="36">
        <v>261411.75</v>
      </c>
      <c r="AU20" s="36">
        <v>0</v>
      </c>
      <c r="AV20" s="36">
        <v>0</v>
      </c>
      <c r="AW20" s="36">
        <v>0</v>
      </c>
      <c r="AX20" s="36">
        <v>0</v>
      </c>
      <c r="AY20" s="36">
        <v>0</v>
      </c>
      <c r="AZ20" s="36">
        <v>0</v>
      </c>
      <c r="BA20" s="36">
        <v>611948.91999999993</v>
      </c>
      <c r="BB20" s="44" t="s">
        <v>110</v>
      </c>
    </row>
    <row r="21" spans="1:54" s="18" customFormat="1" ht="125.25" customHeight="1" x14ac:dyDescent="0.2">
      <c r="A21" s="19" t="s">
        <v>6</v>
      </c>
      <c r="B21" s="19" t="s">
        <v>90</v>
      </c>
      <c r="C21" s="21" t="s">
        <v>7</v>
      </c>
      <c r="D21" s="19" t="s">
        <v>0</v>
      </c>
      <c r="E21" s="19" t="s">
        <v>3</v>
      </c>
      <c r="F21" s="19" t="s">
        <v>1</v>
      </c>
      <c r="G21" s="19" t="s">
        <v>115</v>
      </c>
      <c r="H21" s="47">
        <v>14</v>
      </c>
      <c r="I21" s="49" t="s">
        <v>30</v>
      </c>
      <c r="J21" s="46" t="s">
        <v>31</v>
      </c>
      <c r="K21" s="46" t="s">
        <v>32</v>
      </c>
      <c r="L21" s="38">
        <v>0</v>
      </c>
      <c r="M21" s="38">
        <v>0</v>
      </c>
      <c r="N21" s="38">
        <v>0</v>
      </c>
      <c r="O21" s="38">
        <v>0</v>
      </c>
      <c r="P21" s="38">
        <v>0</v>
      </c>
      <c r="Q21" s="36">
        <f t="shared" si="7"/>
        <v>0</v>
      </c>
      <c r="R21" s="38">
        <v>0</v>
      </c>
      <c r="S21" s="38">
        <v>0</v>
      </c>
      <c r="T21" s="36">
        <f t="shared" si="8"/>
        <v>0</v>
      </c>
      <c r="U21" s="38">
        <v>2148667</v>
      </c>
      <c r="V21" s="38">
        <v>2148667</v>
      </c>
      <c r="W21" s="36">
        <f t="shared" si="9"/>
        <v>0</v>
      </c>
      <c r="X21" s="38">
        <v>0</v>
      </c>
      <c r="Y21" s="38">
        <v>0</v>
      </c>
      <c r="Z21" s="36">
        <f t="shared" si="10"/>
        <v>0</v>
      </c>
      <c r="AA21" s="38">
        <v>1370009.09</v>
      </c>
      <c r="AB21" s="38">
        <v>1063137.19</v>
      </c>
      <c r="AC21" s="36">
        <f t="shared" si="11"/>
        <v>-306871.90000000014</v>
      </c>
      <c r="AD21" s="38">
        <v>0</v>
      </c>
      <c r="AE21" s="36">
        <v>0</v>
      </c>
      <c r="AF21" s="36">
        <f t="shared" si="1"/>
        <v>0</v>
      </c>
      <c r="AG21" s="36">
        <f t="shared" si="2"/>
        <v>3518676.09</v>
      </c>
      <c r="AH21" s="36">
        <f t="shared" si="3"/>
        <v>3211804.19</v>
      </c>
      <c r="AI21" s="32">
        <f t="shared" si="4"/>
        <v>-306871.89999999991</v>
      </c>
      <c r="AJ21" s="37">
        <f t="shared" si="5"/>
        <v>0.91278768146004596</v>
      </c>
      <c r="AK21" s="38">
        <v>0</v>
      </c>
      <c r="AL21" s="38">
        <v>87586.57</v>
      </c>
      <c r="AM21" s="38">
        <v>0</v>
      </c>
      <c r="AN21" s="38">
        <v>0</v>
      </c>
      <c r="AO21" s="38">
        <v>876236.02</v>
      </c>
      <c r="AP21" s="38">
        <v>0</v>
      </c>
      <c r="AQ21" s="36">
        <f t="shared" si="12"/>
        <v>4482498.68</v>
      </c>
      <c r="AR21" s="36">
        <v>3570010.2199999997</v>
      </c>
      <c r="AS21" s="32">
        <f>AR21-AQ21</f>
        <v>-912488.46</v>
      </c>
      <c r="AT21" s="38">
        <v>2896175.08</v>
      </c>
      <c r="AU21" s="38">
        <v>2173508.08</v>
      </c>
      <c r="AV21" s="38">
        <v>622277.31999999995</v>
      </c>
      <c r="AW21" s="38">
        <v>568875.84</v>
      </c>
      <c r="AX21" s="38">
        <v>0</v>
      </c>
      <c r="AY21" s="38">
        <v>0</v>
      </c>
      <c r="AZ21" s="38">
        <v>0</v>
      </c>
      <c r="BA21" s="38">
        <v>8594668</v>
      </c>
      <c r="BB21" s="44" t="s">
        <v>111</v>
      </c>
    </row>
    <row r="22" spans="1:54" s="18" customFormat="1" ht="105" customHeight="1" x14ac:dyDescent="0.2">
      <c r="A22" s="19" t="s">
        <v>16</v>
      </c>
      <c r="B22" s="19" t="s">
        <v>17</v>
      </c>
      <c r="C22" s="21" t="s">
        <v>66</v>
      </c>
      <c r="D22" s="19" t="s">
        <v>0</v>
      </c>
      <c r="E22" s="19" t="s">
        <v>3</v>
      </c>
      <c r="F22" s="19" t="s">
        <v>1</v>
      </c>
      <c r="G22" s="19" t="s">
        <v>116</v>
      </c>
      <c r="H22" s="47">
        <v>15</v>
      </c>
      <c r="I22" s="47" t="s">
        <v>13</v>
      </c>
      <c r="J22" s="44" t="s">
        <v>14</v>
      </c>
      <c r="K22" s="44" t="s">
        <v>15</v>
      </c>
      <c r="L22" s="36">
        <v>0</v>
      </c>
      <c r="M22" s="36">
        <v>0</v>
      </c>
      <c r="N22" s="36">
        <v>2754851.19</v>
      </c>
      <c r="O22" s="36">
        <v>0</v>
      </c>
      <c r="P22" s="36">
        <v>0</v>
      </c>
      <c r="Q22" s="36">
        <f t="shared" si="7"/>
        <v>0</v>
      </c>
      <c r="R22" s="36">
        <v>0</v>
      </c>
      <c r="S22" s="36">
        <v>0</v>
      </c>
      <c r="T22" s="36">
        <f t="shared" si="8"/>
        <v>0</v>
      </c>
      <c r="U22" s="36">
        <v>1955000</v>
      </c>
      <c r="V22" s="36">
        <v>1993365.96</v>
      </c>
      <c r="W22" s="36">
        <f t="shared" si="9"/>
        <v>38365.959999999963</v>
      </c>
      <c r="X22" s="36">
        <v>0</v>
      </c>
      <c r="Y22" s="36">
        <v>0</v>
      </c>
      <c r="Z22" s="36">
        <f t="shared" si="10"/>
        <v>0</v>
      </c>
      <c r="AA22" s="36">
        <v>0</v>
      </c>
      <c r="AB22" s="36">
        <v>0</v>
      </c>
      <c r="AC22" s="36">
        <f t="shared" si="11"/>
        <v>0</v>
      </c>
      <c r="AD22" s="36">
        <v>386623.51</v>
      </c>
      <c r="AE22" s="36">
        <v>49134.6</v>
      </c>
      <c r="AF22" s="36">
        <f t="shared" si="1"/>
        <v>-337488.91000000003</v>
      </c>
      <c r="AG22" s="36">
        <f t="shared" si="2"/>
        <v>2341623.5099999998</v>
      </c>
      <c r="AH22" s="36">
        <f t="shared" si="3"/>
        <v>2042500.56</v>
      </c>
      <c r="AI22" s="32">
        <f t="shared" si="4"/>
        <v>-299122.94999999972</v>
      </c>
      <c r="AJ22" s="37">
        <f t="shared" si="5"/>
        <v>0.87225830765595624</v>
      </c>
      <c r="AK22" s="36">
        <v>0</v>
      </c>
      <c r="AL22" s="36">
        <v>0</v>
      </c>
      <c r="AM22" s="36">
        <v>719322.26</v>
      </c>
      <c r="AN22" s="36">
        <v>0</v>
      </c>
      <c r="AO22" s="36">
        <v>0</v>
      </c>
      <c r="AP22" s="36">
        <v>0</v>
      </c>
      <c r="AQ22" s="36">
        <f t="shared" si="12"/>
        <v>3060945.7699999996</v>
      </c>
      <c r="AR22" s="36">
        <v>3060945.77</v>
      </c>
      <c r="AS22" s="33">
        <f>AR22-AQ22</f>
        <v>0</v>
      </c>
      <c r="AT22" s="36">
        <v>0</v>
      </c>
      <c r="AU22" s="36">
        <v>0</v>
      </c>
      <c r="AV22" s="36">
        <v>0</v>
      </c>
      <c r="AW22" s="36">
        <v>0</v>
      </c>
      <c r="AX22" s="36">
        <v>0</v>
      </c>
      <c r="AY22" s="36">
        <v>0</v>
      </c>
      <c r="AZ22" s="36">
        <v>0</v>
      </c>
      <c r="BA22" s="36">
        <v>5815796.959999999</v>
      </c>
      <c r="BB22" s="44" t="s">
        <v>123</v>
      </c>
    </row>
    <row r="23" spans="1:54" s="18" customFormat="1" ht="75" x14ac:dyDescent="0.2">
      <c r="A23" s="26" t="s">
        <v>21</v>
      </c>
      <c r="B23" s="26" t="s">
        <v>22</v>
      </c>
      <c r="C23" s="27" t="s">
        <v>67</v>
      </c>
      <c r="D23" s="26" t="s">
        <v>0</v>
      </c>
      <c r="E23" s="26" t="s">
        <v>5</v>
      </c>
      <c r="F23" s="26" t="s">
        <v>23</v>
      </c>
      <c r="G23" s="26" t="s">
        <v>24</v>
      </c>
      <c r="H23" s="47">
        <v>16</v>
      </c>
      <c r="I23" s="47" t="s">
        <v>25</v>
      </c>
      <c r="J23" s="44" t="s">
        <v>26</v>
      </c>
      <c r="K23" s="44" t="s">
        <v>29</v>
      </c>
      <c r="L23" s="36">
        <v>0</v>
      </c>
      <c r="M23" s="36">
        <v>0</v>
      </c>
      <c r="N23" s="36">
        <v>0</v>
      </c>
      <c r="O23" s="36">
        <v>0</v>
      </c>
      <c r="P23" s="36">
        <v>0</v>
      </c>
      <c r="Q23" s="36">
        <f t="shared" si="7"/>
        <v>0</v>
      </c>
      <c r="R23" s="36">
        <v>0</v>
      </c>
      <c r="S23" s="36">
        <v>0</v>
      </c>
      <c r="T23" s="36">
        <f t="shared" si="8"/>
        <v>0</v>
      </c>
      <c r="U23" s="36">
        <v>0</v>
      </c>
      <c r="V23" s="36">
        <v>0</v>
      </c>
      <c r="W23" s="36">
        <f t="shared" si="9"/>
        <v>0</v>
      </c>
      <c r="X23" s="36">
        <v>123689.54999999999</v>
      </c>
      <c r="Y23" s="36">
        <v>123689.54999999999</v>
      </c>
      <c r="Z23" s="36">
        <f t="shared" si="10"/>
        <v>0</v>
      </c>
      <c r="AA23" s="36">
        <v>0</v>
      </c>
      <c r="AB23" s="36">
        <v>0</v>
      </c>
      <c r="AC23" s="36">
        <f t="shared" si="11"/>
        <v>0</v>
      </c>
      <c r="AD23" s="34">
        <v>404441.56</v>
      </c>
      <c r="AE23" s="36">
        <v>148863.31</v>
      </c>
      <c r="AF23" s="36">
        <f t="shared" si="1"/>
        <v>-255578.25</v>
      </c>
      <c r="AG23" s="36">
        <f t="shared" si="2"/>
        <v>528131.11</v>
      </c>
      <c r="AH23" s="36">
        <f t="shared" si="3"/>
        <v>272552.86</v>
      </c>
      <c r="AI23" s="32">
        <f t="shared" si="4"/>
        <v>-255578.25</v>
      </c>
      <c r="AJ23" s="37">
        <f t="shared" si="5"/>
        <v>0.51607045076363711</v>
      </c>
      <c r="AK23" s="36">
        <v>0</v>
      </c>
      <c r="AL23" s="36">
        <v>0</v>
      </c>
      <c r="AM23" s="36">
        <v>0</v>
      </c>
      <c r="AN23" s="36">
        <v>0</v>
      </c>
      <c r="AO23" s="36">
        <v>0</v>
      </c>
      <c r="AP23" s="34">
        <v>326964.44</v>
      </c>
      <c r="AQ23" s="36">
        <f t="shared" si="12"/>
        <v>855095.55</v>
      </c>
      <c r="AR23" s="36">
        <v>855095.54999999993</v>
      </c>
      <c r="AS23" s="33">
        <f>AR23-AQ23</f>
        <v>0</v>
      </c>
      <c r="AT23" s="36">
        <v>292316.93000000005</v>
      </c>
      <c r="AU23" s="36">
        <v>0</v>
      </c>
      <c r="AV23" s="36">
        <v>0</v>
      </c>
      <c r="AW23" s="36">
        <v>0</v>
      </c>
      <c r="AX23" s="36">
        <v>0</v>
      </c>
      <c r="AY23" s="36">
        <v>0</v>
      </c>
      <c r="AZ23" s="36">
        <v>0</v>
      </c>
      <c r="BA23" s="36">
        <v>577773.65</v>
      </c>
      <c r="BB23" s="44" t="s">
        <v>112</v>
      </c>
    </row>
    <row r="24" spans="1:54" s="18" customFormat="1" ht="75" x14ac:dyDescent="0.2">
      <c r="A24" s="19" t="s">
        <v>6</v>
      </c>
      <c r="B24" s="19" t="s">
        <v>90</v>
      </c>
      <c r="C24" s="21" t="s">
        <v>7</v>
      </c>
      <c r="D24" s="19" t="s">
        <v>0</v>
      </c>
      <c r="E24" s="19" t="s">
        <v>3</v>
      </c>
      <c r="F24" s="19" t="s">
        <v>1</v>
      </c>
      <c r="G24" s="19" t="s">
        <v>117</v>
      </c>
      <c r="H24" s="47">
        <v>17</v>
      </c>
      <c r="I24" s="47" t="s">
        <v>35</v>
      </c>
      <c r="J24" s="44" t="s">
        <v>20</v>
      </c>
      <c r="K24" s="44" t="s">
        <v>36</v>
      </c>
      <c r="L24" s="36">
        <v>0</v>
      </c>
      <c r="M24" s="36">
        <v>0</v>
      </c>
      <c r="N24" s="36">
        <v>3402729.03</v>
      </c>
      <c r="O24" s="36">
        <v>0</v>
      </c>
      <c r="P24" s="36">
        <v>0</v>
      </c>
      <c r="Q24" s="36">
        <f t="shared" si="7"/>
        <v>0</v>
      </c>
      <c r="R24" s="36">
        <v>0</v>
      </c>
      <c r="S24" s="36">
        <v>0</v>
      </c>
      <c r="T24" s="36">
        <f t="shared" si="8"/>
        <v>0</v>
      </c>
      <c r="U24" s="36">
        <v>787670.64</v>
      </c>
      <c r="V24" s="36">
        <v>787670.64</v>
      </c>
      <c r="W24" s="36">
        <f t="shared" si="9"/>
        <v>0</v>
      </c>
      <c r="X24" s="36">
        <v>0</v>
      </c>
      <c r="Y24" s="36">
        <v>0</v>
      </c>
      <c r="Z24" s="36">
        <f t="shared" si="10"/>
        <v>0</v>
      </c>
      <c r="AA24" s="36">
        <v>0</v>
      </c>
      <c r="AB24" s="36">
        <v>0</v>
      </c>
      <c r="AC24" s="36">
        <f t="shared" si="11"/>
        <v>0</v>
      </c>
      <c r="AD24" s="36">
        <v>242540.7</v>
      </c>
      <c r="AE24" s="36">
        <v>0</v>
      </c>
      <c r="AF24" s="36">
        <f t="shared" si="1"/>
        <v>-242540.7</v>
      </c>
      <c r="AG24" s="36">
        <f t="shared" si="2"/>
        <v>1030211.3400000001</v>
      </c>
      <c r="AH24" s="36">
        <f t="shared" si="3"/>
        <v>787670.64</v>
      </c>
      <c r="AI24" s="32">
        <f t="shared" si="4"/>
        <v>-242540.70000000007</v>
      </c>
      <c r="AJ24" s="37">
        <f t="shared" si="5"/>
        <v>0.76457189842231787</v>
      </c>
      <c r="AK24" s="36">
        <v>0</v>
      </c>
      <c r="AL24" s="36">
        <v>0</v>
      </c>
      <c r="AM24" s="36">
        <v>4020845.95</v>
      </c>
      <c r="AN24" s="36">
        <v>0</v>
      </c>
      <c r="AO24" s="36">
        <v>0</v>
      </c>
      <c r="AP24" s="36">
        <v>1418201.2</v>
      </c>
      <c r="AQ24" s="36">
        <f t="shared" si="12"/>
        <v>6469258.4900000002</v>
      </c>
      <c r="AR24" s="36">
        <v>6469258.4899999993</v>
      </c>
      <c r="AS24" s="33">
        <f>AR24-AQ24</f>
        <v>0</v>
      </c>
      <c r="AT24" s="36">
        <v>1486724.54</v>
      </c>
      <c r="AU24" s="36">
        <v>0</v>
      </c>
      <c r="AV24" s="36">
        <v>0</v>
      </c>
      <c r="AW24" s="36">
        <v>0</v>
      </c>
      <c r="AX24" s="36">
        <v>0</v>
      </c>
      <c r="AY24" s="36">
        <v>0</v>
      </c>
      <c r="AZ24" s="36">
        <v>0</v>
      </c>
      <c r="BA24" s="36">
        <v>11358712.059999999</v>
      </c>
      <c r="BB24" s="44" t="s">
        <v>124</v>
      </c>
    </row>
    <row r="25" spans="1:54" s="18" customFormat="1" ht="67.5" customHeight="1" x14ac:dyDescent="0.2">
      <c r="A25" s="19" t="s">
        <v>16</v>
      </c>
      <c r="B25" s="19" t="s">
        <v>17</v>
      </c>
      <c r="C25" s="21" t="s">
        <v>66</v>
      </c>
      <c r="D25" s="19" t="s">
        <v>0</v>
      </c>
      <c r="E25" s="19" t="s">
        <v>3</v>
      </c>
      <c r="F25" s="19" t="s">
        <v>1</v>
      </c>
      <c r="G25" s="19" t="s">
        <v>118</v>
      </c>
      <c r="H25" s="47">
        <v>18</v>
      </c>
      <c r="I25" s="47" t="s">
        <v>46</v>
      </c>
      <c r="J25" s="44" t="s">
        <v>37</v>
      </c>
      <c r="K25" s="44" t="s">
        <v>47</v>
      </c>
      <c r="L25" s="36">
        <v>0</v>
      </c>
      <c r="M25" s="36">
        <v>0</v>
      </c>
      <c r="N25" s="36">
        <v>678549.25999999989</v>
      </c>
      <c r="O25" s="36">
        <v>366419.21</v>
      </c>
      <c r="P25" s="36">
        <v>366419.21</v>
      </c>
      <c r="Q25" s="36">
        <f t="shared" si="7"/>
        <v>0</v>
      </c>
      <c r="R25" s="36">
        <v>0</v>
      </c>
      <c r="S25" s="36">
        <v>0</v>
      </c>
      <c r="T25" s="36">
        <f t="shared" si="8"/>
        <v>0</v>
      </c>
      <c r="U25" s="36">
        <v>0</v>
      </c>
      <c r="V25" s="36">
        <v>0</v>
      </c>
      <c r="W25" s="36">
        <f t="shared" si="9"/>
        <v>0</v>
      </c>
      <c r="X25" s="36">
        <v>328818.88</v>
      </c>
      <c r="Y25" s="36">
        <v>328818.88</v>
      </c>
      <c r="Z25" s="36">
        <f t="shared" si="10"/>
        <v>0</v>
      </c>
      <c r="AA25" s="36">
        <v>0</v>
      </c>
      <c r="AB25" s="36">
        <v>0</v>
      </c>
      <c r="AC25" s="36">
        <f t="shared" si="11"/>
        <v>0</v>
      </c>
      <c r="AD25" s="36">
        <v>0</v>
      </c>
      <c r="AE25" s="36">
        <v>0</v>
      </c>
      <c r="AF25" s="36">
        <v>0</v>
      </c>
      <c r="AG25" s="36">
        <v>695238.09000000008</v>
      </c>
      <c r="AH25" s="36">
        <v>695238.09000000008</v>
      </c>
      <c r="AI25" s="33">
        <v>0</v>
      </c>
      <c r="AJ25" s="39">
        <v>1</v>
      </c>
      <c r="AK25" s="38">
        <v>1356466.55</v>
      </c>
      <c r="AL25" s="38">
        <v>0</v>
      </c>
      <c r="AM25" s="38">
        <v>0</v>
      </c>
      <c r="AN25" s="38">
        <v>3072194.1</v>
      </c>
      <c r="AO25" s="38">
        <v>0</v>
      </c>
      <c r="AP25" s="38">
        <v>0</v>
      </c>
      <c r="AQ25" s="38">
        <v>5123898.74</v>
      </c>
      <c r="AR25" s="38">
        <v>2612707.19</v>
      </c>
      <c r="AS25" s="32">
        <v>-2511191.5500000003</v>
      </c>
      <c r="AT25" s="36">
        <v>9729228.3300000001</v>
      </c>
      <c r="AU25" s="36">
        <v>9541597.4699999988</v>
      </c>
      <c r="AV25" s="36">
        <v>4541928.7300000004</v>
      </c>
      <c r="AW25" s="36">
        <v>3963019.9</v>
      </c>
      <c r="AX25" s="36">
        <v>458902.59</v>
      </c>
      <c r="AY25" s="36">
        <v>0</v>
      </c>
      <c r="AZ25" s="36">
        <v>0</v>
      </c>
      <c r="BA25" s="36">
        <v>34037125.020000003</v>
      </c>
      <c r="BB25" s="44" t="s">
        <v>129</v>
      </c>
    </row>
    <row r="26" spans="1:54" s="18" customFormat="1" ht="112.5" x14ac:dyDescent="0.2">
      <c r="A26" s="26" t="s">
        <v>21</v>
      </c>
      <c r="B26" s="26" t="s">
        <v>22</v>
      </c>
      <c r="C26" s="27" t="s">
        <v>67</v>
      </c>
      <c r="D26" s="26" t="s">
        <v>0</v>
      </c>
      <c r="E26" s="26" t="s">
        <v>5</v>
      </c>
      <c r="F26" s="26" t="s">
        <v>23</v>
      </c>
      <c r="G26" s="26" t="s">
        <v>119</v>
      </c>
      <c r="H26" s="47">
        <v>19</v>
      </c>
      <c r="I26" s="47" t="s">
        <v>33</v>
      </c>
      <c r="J26" s="44" t="s">
        <v>20</v>
      </c>
      <c r="K26" s="44" t="s">
        <v>34</v>
      </c>
      <c r="L26" s="36">
        <v>0</v>
      </c>
      <c r="M26" s="36">
        <v>0</v>
      </c>
      <c r="N26" s="36">
        <v>3552987.47</v>
      </c>
      <c r="O26" s="36">
        <v>0</v>
      </c>
      <c r="P26" s="36">
        <v>0</v>
      </c>
      <c r="Q26" s="36">
        <f t="shared" si="7"/>
        <v>0</v>
      </c>
      <c r="R26" s="36">
        <v>2103904.16</v>
      </c>
      <c r="S26" s="36">
        <v>2103904.16</v>
      </c>
      <c r="T26" s="36">
        <f t="shared" si="8"/>
        <v>0</v>
      </c>
      <c r="U26" s="36">
        <v>0</v>
      </c>
      <c r="V26" s="36">
        <v>0</v>
      </c>
      <c r="W26" s="36">
        <f t="shared" si="9"/>
        <v>0</v>
      </c>
      <c r="X26" s="36">
        <v>0</v>
      </c>
      <c r="Y26" s="36">
        <v>0</v>
      </c>
      <c r="Z26" s="36">
        <f t="shared" si="10"/>
        <v>0</v>
      </c>
      <c r="AA26" s="36">
        <v>0</v>
      </c>
      <c r="AB26" s="36">
        <v>1451799.67</v>
      </c>
      <c r="AC26" s="36">
        <f t="shared" si="11"/>
        <v>1451799.67</v>
      </c>
      <c r="AD26" s="36">
        <v>0</v>
      </c>
      <c r="AE26" s="36">
        <v>0</v>
      </c>
      <c r="AF26" s="36">
        <v>0</v>
      </c>
      <c r="AG26" s="36">
        <v>2103904.16</v>
      </c>
      <c r="AH26" s="36">
        <v>3555703.83</v>
      </c>
      <c r="AI26" s="33">
        <v>1451799.67</v>
      </c>
      <c r="AJ26" s="39">
        <v>1.6900502872716407</v>
      </c>
      <c r="AK26" s="38">
        <v>0</v>
      </c>
      <c r="AL26" s="38">
        <v>1534009.6</v>
      </c>
      <c r="AM26" s="38">
        <v>0</v>
      </c>
      <c r="AN26" s="38">
        <v>0</v>
      </c>
      <c r="AO26" s="38">
        <v>1216849.25</v>
      </c>
      <c r="AP26" s="38">
        <v>0</v>
      </c>
      <c r="AQ26" s="38">
        <v>4854763.01</v>
      </c>
      <c r="AR26" s="38">
        <v>3467186.2199999997</v>
      </c>
      <c r="AS26" s="32">
        <v>-1387576.79</v>
      </c>
      <c r="AT26" s="36">
        <v>971149.52</v>
      </c>
      <c r="AU26" s="36">
        <v>0</v>
      </c>
      <c r="AV26" s="36">
        <v>0</v>
      </c>
      <c r="AW26" s="36">
        <v>0</v>
      </c>
      <c r="AX26" s="36">
        <v>0</v>
      </c>
      <c r="AY26" s="36">
        <v>0</v>
      </c>
      <c r="AZ26" s="36">
        <v>0</v>
      </c>
      <c r="BA26" s="36">
        <v>9378900</v>
      </c>
      <c r="BB26" s="46" t="s">
        <v>125</v>
      </c>
    </row>
    <row r="27" spans="1:54" x14ac:dyDescent="0.25">
      <c r="H27" s="2" t="s">
        <v>87</v>
      </c>
    </row>
    <row r="28" spans="1:54" ht="24" customHeight="1" x14ac:dyDescent="0.35">
      <c r="AJ28" s="54"/>
      <c r="AQ28" s="53" t="s">
        <v>133</v>
      </c>
      <c r="BB28" s="53" t="s">
        <v>134</v>
      </c>
    </row>
    <row r="29" spans="1:54" x14ac:dyDescent="0.25">
      <c r="H29" s="14" t="s">
        <v>132</v>
      </c>
      <c r="I29" s="14"/>
      <c r="J29" s="14"/>
    </row>
    <row r="30" spans="1:54" x14ac:dyDescent="0.25">
      <c r="H30" s="17" t="s">
        <v>131</v>
      </c>
      <c r="I30" s="17"/>
      <c r="J30" s="17"/>
    </row>
  </sheetData>
  <autoFilter ref="H8:BB27"/>
  <mergeCells count="35">
    <mergeCell ref="L3:AS3"/>
    <mergeCell ref="AZ4:AZ5"/>
    <mergeCell ref="AR5:AR7"/>
    <mergeCell ref="AS5:AS7"/>
    <mergeCell ref="AU4:AU5"/>
    <mergeCell ref="AV4:AV5"/>
    <mergeCell ref="AW4:AW5"/>
    <mergeCell ref="AX4:AX5"/>
    <mergeCell ref="AY4:AY5"/>
    <mergeCell ref="A3:E3"/>
    <mergeCell ref="F3:F7"/>
    <mergeCell ref="G3:G7"/>
    <mergeCell ref="H3:H7"/>
    <mergeCell ref="I3:I7"/>
    <mergeCell ref="A4:A7"/>
    <mergeCell ref="B4:B7"/>
    <mergeCell ref="C4:C7"/>
    <mergeCell ref="D4:D7"/>
    <mergeCell ref="E4:E7"/>
    <mergeCell ref="H1:J1"/>
    <mergeCell ref="AG4:AJ4"/>
    <mergeCell ref="AD4:AF4"/>
    <mergeCell ref="AA4:AC4"/>
    <mergeCell ref="AT4:AT5"/>
    <mergeCell ref="AQ5:AQ7"/>
    <mergeCell ref="J3:J7"/>
    <mergeCell ref="K3:K4"/>
    <mergeCell ref="O4:Q4"/>
    <mergeCell ref="R4:T4"/>
    <mergeCell ref="U4:W4"/>
    <mergeCell ref="X4:Z4"/>
    <mergeCell ref="H2:BB2"/>
    <mergeCell ref="BB3:BB7"/>
    <mergeCell ref="BA3:BA7"/>
    <mergeCell ref="AQ4:AS4"/>
  </mergeCells>
  <conditionalFormatting sqref="K9:K24">
    <cfRule type="duplicateValues" dxfId="1" priority="21"/>
  </conditionalFormatting>
  <conditionalFormatting sqref="G9:G26">
    <cfRule type="duplicateValues" dxfId="0" priority="23"/>
  </conditionalFormatting>
  <hyperlinks>
    <hyperlink ref="H30" r:id="rId1"/>
  </hyperlinks>
  <pageMargins left="0.31496062992125984" right="0.31496062992125984" top="1.1811023622047245" bottom="0.55118110236220474" header="0.31496062992125984" footer="0.31496062992125984"/>
  <pageSetup paperSize="9" scale="48" fitToHeight="0" orientation="landscape" r:id="rId2"/>
  <headerFooter>
    <oddFooter>&amp;L&amp;F&amp;C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IPIA_MP_kavējumi</vt:lpstr>
      <vt:lpstr>IPIA_MP_kavējumi!Print_Area</vt:lpstr>
      <vt:lpstr>IPIA_MP_kavējumi!Print_Titles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Ierobežotas projektu iesniegumu atlases (IPIA) projektiem noteikto maksājumu pieprasījumu iesniegšanas plānu līdz 2017.gada 1.jūlijam neizpildes</dc:title>
  <dc:subject>Pielikums</dc:subject>
  <dc:creator>Harijs Kārkliņš</dc:creator>
  <dc:description>67095473, Harijs.Karklins@fm.gov.lv</dc:description>
  <cp:lastModifiedBy>Ieva Ziepniece</cp:lastModifiedBy>
  <cp:lastPrinted>2017-07-27T08:00:08Z</cp:lastPrinted>
  <dcterms:created xsi:type="dcterms:W3CDTF">2017-05-13T06:25:14Z</dcterms:created>
  <dcterms:modified xsi:type="dcterms:W3CDTF">2017-07-27T08:00:16Z</dcterms:modified>
</cp:coreProperties>
</file>