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7_augusts_iesn_MK_lidz_31.08.2017\"/>
    </mc:Choice>
  </mc:AlternateContent>
  <bookViews>
    <workbookView xWindow="0" yWindow="0" windowWidth="20490" windowHeight="7605" tabRatio="734"/>
  </bookViews>
  <sheets>
    <sheet name="MKN virzība" sheetId="23" r:id="rId1"/>
  </sheets>
  <definedNames>
    <definedName name="_xlnm._FilterDatabase" localSheetId="0" hidden="1">'MKN virzība'!$B$7:$AH$49</definedName>
    <definedName name="_xlnm.Print_Area" localSheetId="0">'MKN virzība'!$B$1:$AI$49</definedName>
    <definedName name="_xlnm.Print_Titles" localSheetId="0">'MKN virzība'!$4:$6</definedName>
  </definedNames>
  <calcPr calcId="162913"/>
</workbook>
</file>

<file path=xl/calcChain.xml><?xml version="1.0" encoding="utf-8"?>
<calcChain xmlns="http://schemas.openxmlformats.org/spreadsheetml/2006/main">
  <c r="G26" i="23" l="1"/>
  <c r="G29" i="23" l="1"/>
  <c r="F29" i="23" l="1"/>
  <c r="G22" i="23" l="1"/>
  <c r="G19" i="23" l="1"/>
  <c r="G17" i="23" l="1"/>
  <c r="G18" i="23"/>
  <c r="M22" i="23" l="1"/>
  <c r="F22" i="23" l="1"/>
  <c r="M20" i="23"/>
  <c r="G20" i="23"/>
  <c r="G11" i="23" s="1"/>
  <c r="Q22" i="23" l="1"/>
  <c r="S22" i="23"/>
  <c r="L22" i="23"/>
  <c r="O22" i="23"/>
  <c r="F20" i="23"/>
  <c r="M38" i="23"/>
  <c r="G38" i="23"/>
  <c r="M37" i="23"/>
  <c r="G37" i="23"/>
  <c r="M36" i="23"/>
  <c r="G36" i="23"/>
  <c r="M35" i="23"/>
  <c r="G35" i="23"/>
  <c r="Q20" i="23" l="1"/>
  <c r="F11" i="23"/>
  <c r="G34" i="23"/>
  <c r="L20" i="23"/>
  <c r="F38" i="23"/>
  <c r="Q38" i="23" s="1"/>
  <c r="S20" i="23"/>
  <c r="O20" i="23"/>
  <c r="F36" i="23"/>
  <c r="O36" i="23" s="1"/>
  <c r="F35" i="23"/>
  <c r="L35" i="23" s="1"/>
  <c r="F37" i="23"/>
  <c r="S37" i="23" s="1"/>
  <c r="M25" i="23"/>
  <c r="S38" i="23" l="1"/>
  <c r="S35" i="23"/>
  <c r="O38" i="23"/>
  <c r="Q35" i="23"/>
  <c r="Q36" i="23"/>
  <c r="L38" i="23"/>
  <c r="L36" i="23"/>
  <c r="S36" i="23"/>
  <c r="O35" i="23"/>
  <c r="O37" i="23"/>
  <c r="Q37" i="23"/>
  <c r="F34" i="23"/>
  <c r="L37" i="23"/>
  <c r="M30" i="23" l="1"/>
  <c r="G23" i="23" l="1"/>
  <c r="M23" i="23"/>
  <c r="F23" i="23" l="1"/>
  <c r="Q23" i="23" l="1"/>
  <c r="S23" i="23"/>
  <c r="L23" i="23"/>
  <c r="O23" i="23"/>
  <c r="G25" i="23"/>
  <c r="G21" i="23" s="1"/>
  <c r="F25" i="23" l="1"/>
  <c r="F21" i="23" s="1"/>
  <c r="L25" i="23" l="1"/>
  <c r="S25" i="23"/>
  <c r="O25" i="23"/>
  <c r="Q25" i="23"/>
  <c r="M27" i="23" l="1"/>
  <c r="F27" i="23" s="1"/>
  <c r="F26" i="23" s="1"/>
  <c r="M24" i="23" l="1"/>
  <c r="S24" i="23" l="1"/>
  <c r="O24" i="23" l="1"/>
  <c r="L24" i="23"/>
  <c r="Q24" i="23"/>
  <c r="S27" i="23" l="1"/>
  <c r="Q27" i="23"/>
  <c r="O27" i="23"/>
  <c r="L27" i="23"/>
  <c r="M14" i="23" l="1"/>
  <c r="G14" i="23"/>
  <c r="F14" i="23" l="1"/>
  <c r="M19" i="23"/>
  <c r="M16" i="23"/>
  <c r="G16" i="23"/>
  <c r="M18" i="23"/>
  <c r="M17" i="23"/>
  <c r="M33" i="23"/>
  <c r="G33" i="23"/>
  <c r="M15" i="23"/>
  <c r="G15" i="23"/>
  <c r="G9" i="23" l="1"/>
  <c r="Z41" i="23"/>
  <c r="G13" i="23"/>
  <c r="G32" i="23"/>
  <c r="G10" i="23"/>
  <c r="S14" i="23"/>
  <c r="F19" i="23"/>
  <c r="F18" i="23"/>
  <c r="S18" i="23" s="1"/>
  <c r="F33" i="23"/>
  <c r="F16" i="23"/>
  <c r="O16" i="23" s="1"/>
  <c r="L14" i="23"/>
  <c r="F15" i="23"/>
  <c r="O15" i="23" s="1"/>
  <c r="F17" i="23"/>
  <c r="O14" i="23"/>
  <c r="Q14" i="23"/>
  <c r="G8" i="23" l="1"/>
  <c r="F13" i="23"/>
  <c r="F9" i="23"/>
  <c r="F32" i="23"/>
  <c r="F10" i="23"/>
  <c r="L19" i="23"/>
  <c r="Q33" i="23"/>
  <c r="S19" i="23"/>
  <c r="Q19" i="23"/>
  <c r="O19" i="23"/>
  <c r="S16" i="23"/>
  <c r="S33" i="23"/>
  <c r="L16" i="23"/>
  <c r="L33" i="23"/>
  <c r="Q16" i="23"/>
  <c r="O33" i="23"/>
  <c r="S15" i="23"/>
  <c r="O18" i="23"/>
  <c r="L15" i="23"/>
  <c r="Q15" i="23"/>
  <c r="Q18" i="23"/>
  <c r="L18" i="23"/>
  <c r="S17" i="23"/>
  <c r="Q17" i="23"/>
  <c r="O17" i="23"/>
  <c r="L17" i="23"/>
  <c r="F8" i="23" l="1"/>
  <c r="Q30" i="23"/>
  <c r="O30" i="23"/>
  <c r="S30" i="23"/>
  <c r="L30" i="23"/>
</calcChain>
</file>

<file path=xl/sharedStrings.xml><?xml version="1.0" encoding="utf-8"?>
<sst xmlns="http://schemas.openxmlformats.org/spreadsheetml/2006/main" count="300" uniqueCount="165">
  <si>
    <t>KF</t>
  </si>
  <si>
    <t>ERAF</t>
  </si>
  <si>
    <t>ESF</t>
  </si>
  <si>
    <t>IPIA</t>
  </si>
  <si>
    <t>8.2.1.</t>
  </si>
  <si>
    <t>4.3.1.</t>
  </si>
  <si>
    <t>N/A</t>
  </si>
  <si>
    <t>8.2.2.</t>
  </si>
  <si>
    <t>8.2.3.</t>
  </si>
  <si>
    <t>Nodrošināt labāku pārvaldību augstākās izglītības institūcijās</t>
  </si>
  <si>
    <t>12.1.1.</t>
  </si>
  <si>
    <t>11.1.1.</t>
  </si>
  <si>
    <t>10.1.2.</t>
  </si>
  <si>
    <t>10.1.1.</t>
  </si>
  <si>
    <t>III cet 2018</t>
  </si>
  <si>
    <t>II cet 2018</t>
  </si>
  <si>
    <t>IV cet 2018</t>
  </si>
  <si>
    <t>I cet 2017</t>
  </si>
  <si>
    <t>APIA</t>
  </si>
  <si>
    <t>1.1.1.3.</t>
  </si>
  <si>
    <t>Inovāciju granti studentiem</t>
  </si>
  <si>
    <t>Pasākumi biotopu un sugu aizsardzības atjaunošanai un antropogēnas slodzes mazināšanai</t>
  </si>
  <si>
    <t>7.2.1.3.</t>
  </si>
  <si>
    <t>Biznesa enģeļu ko-investīciju fonds</t>
  </si>
  <si>
    <t>8.3.6.2.</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</si>
  <si>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</si>
  <si>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</si>
  <si>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</si>
  <si>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</si>
  <si>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</si>
  <si>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</si>
  <si>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Izglītības kvalitātes monitoringa sistēmas ieviešana</t>
  </si>
  <si>
    <t>Nav pienācis</t>
  </si>
  <si>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</si>
  <si>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</si>
  <si>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</si>
  <si>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</si>
  <si>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</si>
  <si>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</si>
  <si>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</si>
  <si>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</si>
  <si>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</si>
  <si>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</si>
  <si>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</si>
  <si>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</si>
  <si>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</si>
  <si>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Plānotais atlases uzsākšanas datums (sludinājums vai uzaicinājumu nosūtīšana) </t>
  </si>
  <si>
    <t>MKN spēkā stāšanās</t>
  </si>
  <si>
    <t>Līguma/vienošanās noslēgšana</t>
  </si>
  <si>
    <t>EUR
Kohēzijas politikas finansējums kopā</t>
  </si>
  <si>
    <t>Specifiskā atbalsta mērķa (SAM)/
Pasākuma numurs</t>
  </si>
  <si>
    <t>[1] IPIA - ierobežota projektu iesniegumu atlase, APIA - atklāta projektu iesniegumu atlase</t>
  </si>
  <si>
    <t>Finanšu ministre</t>
  </si>
  <si>
    <t>D.Reizniece-Ozola</t>
  </si>
  <si>
    <t>5.2.1.3.</t>
  </si>
  <si>
    <t>Atkritumu reģenerācijas veicināšana</t>
  </si>
  <si>
    <t>2017 marts</t>
  </si>
  <si>
    <t>Grupēšana</t>
  </si>
  <si>
    <t>EUR
Indikatīvais finansējums kopā</t>
  </si>
  <si>
    <t>EUR
JNI</t>
  </si>
  <si>
    <t>Atlases</t>
  </si>
  <si>
    <t>Faktiskais finasnējums, kas pieejams izsludinātājā atlasē</t>
  </si>
  <si>
    <t>SAM "atlikušais" finansējums</t>
  </si>
  <si>
    <t>skat. ierakstu pie 3.1.1.4.pasākuma</t>
  </si>
  <si>
    <t>Skaidrojums, papildus informācija (tiem SAM/pasākumiem, kuriem ir "atlikušais" finansējums)</t>
  </si>
  <si>
    <t>VSS</t>
  </si>
  <si>
    <t>MK</t>
  </si>
  <si>
    <t>Plānotais/ aktualizētais</t>
  </si>
  <si>
    <t>Izpilde</t>
  </si>
  <si>
    <t>Sākotnēji plānotais</t>
  </si>
  <si>
    <t>2017.gads:</t>
  </si>
  <si>
    <t>2018.gads:</t>
  </si>
  <si>
    <t>Izglītības un zinātnes ministrija</t>
  </si>
  <si>
    <t>Ekonomikas ministrija</t>
  </si>
  <si>
    <t>Veselības ministrija</t>
  </si>
  <si>
    <t>Labklājības ministrija</t>
  </si>
  <si>
    <t>Vides aizsardzības un reģionālās attīstības ministrija</t>
  </si>
  <si>
    <t>8.3.6.1.</t>
  </si>
  <si>
    <t>Dalība starptautiskos pētījumos (2.kārta)</t>
  </si>
  <si>
    <t>*</t>
  </si>
  <si>
    <t>01.01.2019.</t>
  </si>
  <si>
    <t>2017 jūlijs</t>
  </si>
  <si>
    <t>2019.gads:</t>
  </si>
  <si>
    <t>4.2.1.2.</t>
  </si>
  <si>
    <t>9.3.2.</t>
  </si>
  <si>
    <t>20.02.2018.</t>
  </si>
  <si>
    <t>2019 IV cet.</t>
  </si>
  <si>
    <t xml:space="preserve">2019 IV cet. </t>
  </si>
  <si>
    <t>2017 jūnijs</t>
  </si>
  <si>
    <t>2017 augusts</t>
  </si>
  <si>
    <t xml:space="preserve">2017 aprīlis </t>
  </si>
  <si>
    <t>2017 februāris</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</si>
  <si>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</si>
  <si>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</si>
  <si>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</si>
  <si>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</si>
  <si>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</si>
  <si>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t>
  </si>
  <si>
    <t xml:space="preserve">2017 sepembris </t>
  </si>
  <si>
    <t>2017 septembris</t>
  </si>
  <si>
    <t xml:space="preserve">2017 septembris </t>
  </si>
  <si>
    <t>2017 novembris</t>
  </si>
  <si>
    <t>2017 decembris</t>
  </si>
  <si>
    <t>2018 marts</t>
  </si>
  <si>
    <t>Nav izpildīts</t>
  </si>
  <si>
    <t>Ir izpildīts 
23.02.2017</t>
  </si>
  <si>
    <t xml:space="preserve"> 2017 jūnijs</t>
  </si>
  <si>
    <t>Kavējuma iemesli (Atbildīgo iestāžu sniegtā informācija)</t>
  </si>
  <si>
    <t>Ir izpildīts
21.03.2017</t>
  </si>
  <si>
    <t>Ir izpildīts
30.03.2017</t>
  </si>
  <si>
    <t>Ir izpildīts
27.04.2017</t>
  </si>
  <si>
    <t>Ir izpildīts 
13.05.2017</t>
  </si>
  <si>
    <t>Ir izpildīts 
18.05.2017</t>
  </si>
  <si>
    <t>Tehniskā palīdzība - 2.kārta (Finanšu ministrija)</t>
  </si>
  <si>
    <t>Ir izpildīts 
01.06.2017</t>
  </si>
  <si>
    <t>Grikova, 67083838</t>
  </si>
  <si>
    <t>Kristine.Grikova@fm.gov.lv</t>
  </si>
  <si>
    <t xml:space="preserve">1. pielikums
Informatīvajam ziņojumam “Informatīvais ziņojums par Eiropas Savienības struktūrfondu un Kohēzijas fonda investīciju ieviešanas statusu” </t>
  </si>
  <si>
    <t>Skaits:</t>
  </si>
  <si>
    <t>2018 janvāris</t>
  </si>
  <si>
    <t>[1] ERAF - Eiropas Reģionālās attīstības fonds; ESF - Eiropas Sociālais fonds; KF - Kohēzijas fonds;</t>
  </si>
  <si>
    <t>Ir izpildīts                      20.07.2017</t>
  </si>
  <si>
    <t>Ir izpildīts
21.06.2017</t>
  </si>
  <si>
    <t>Ir izpildīts 27.07.2017</t>
  </si>
  <si>
    <t>5.4.3.*</t>
  </si>
  <si>
    <t>Uzlabot kvalitatīvu veselības aprūpes pakalpojumu pieejamību, jo īpaši sociālās, teritoriālās atstumtības un nabadzības riskam pakļautajiem iedzīvotājiem,  attīstot veselības aprūpes infrastruktūru (3.kārta)**</t>
  </si>
  <si>
    <t>Uzlabot kvalitatīvu veselības aprūpes pakalpojumu pieejamību, jo īpaši sociālās, teritoriālās atstumtības un nabadzības riskam pakļautajiem iedzīvotājiem,  attīstot veselības aprūpes infrastruktūru (4.kārta)**</t>
  </si>
  <si>
    <t>Veicināt energoefektivitāti un vietējo AER izmantošanu centralizētajā siltumapgādē (2.kārta)**</t>
  </si>
  <si>
    <t>Veicināt energoefektivitātes paaugstināšanu valsts ēkās (2.kārta)**</t>
  </si>
  <si>
    <t>Ir izpildīts
22.08.2017</t>
  </si>
  <si>
    <t>Atlikušo Ministru kabineta noteikumu apstiprināšanas laika grafiks 2017. - 2019.gados Kohēzijas politikas ES fondu 2014-2020.gada plānošanas perioda ietvaros, statuss līdz 22.08.2017.</t>
  </si>
  <si>
    <t>Izpilde apturēta līdz  MK 2017. gada 14. marta sēdes protokola Nr. 12. 43§ 4.p.noteiktā uzdevuma izpildei : http://www.esfondi.lv/upload/mk-protokollemums.pdf .  EM izstrādātie dokumenti (aktualizēta finanšu instrumentu atbalsta tirgus nepilnību analīze, pamatojums finansējuma pārdalei) nosūtīti EK viedokļa sniegšanai. Ņemot vērā saskaņošanas procesu ar EK, plānots informēt arī UK, lai vienotos par turpmākiem lēmumiem un attiecīgi virzīt jautājumu MK.</t>
  </si>
  <si>
    <t>**Izdalītas jaunas kārtas.</t>
  </si>
  <si>
    <t>3.1.1.3.</t>
  </si>
  <si>
    <t>ES fondu finansējums:</t>
  </si>
  <si>
    <t>Kopā atlicis apstiprināt investīciju noteikumus pēc 22.08.2017. (2017., 2018.un 2019.gads) :</t>
  </si>
  <si>
    <t xml:space="preserve"> 2017 augusts</t>
  </si>
  <si>
    <t>2017 oktobris</t>
  </si>
  <si>
    <r>
      <rPr>
        <strike/>
        <sz val="10"/>
        <rFont val="Calibri"/>
        <family val="2"/>
        <charset val="186"/>
        <scheme val="minor"/>
      </rPr>
      <t xml:space="preserve">2017 maijs/ </t>
    </r>
    <r>
      <rPr>
        <sz val="10"/>
        <color rgb="FFFF0000"/>
        <rFont val="Calibri"/>
        <family val="2"/>
        <charset val="186"/>
        <scheme val="minor"/>
      </rPr>
      <t xml:space="preserve">
</t>
    </r>
    <r>
      <rPr>
        <strike/>
        <sz val="10"/>
        <color theme="1"/>
        <rFont val="Calibri"/>
        <family val="2"/>
        <charset val="186"/>
        <scheme val="minor"/>
      </rPr>
      <t xml:space="preserve">2017 jūnijs </t>
    </r>
    <r>
      <rPr>
        <sz val="10"/>
        <color theme="1"/>
        <rFont val="Calibri"/>
        <family val="2"/>
        <charset val="186"/>
        <scheme val="minor"/>
      </rPr>
      <t xml:space="preserve">
2017 augusts</t>
    </r>
  </si>
  <si>
    <r>
      <rPr>
        <strike/>
        <sz val="10"/>
        <rFont val="Calibri"/>
        <family val="2"/>
        <charset val="186"/>
        <scheme val="minor"/>
      </rPr>
      <t xml:space="preserve">2017 aprīlis/ </t>
    </r>
    <r>
      <rPr>
        <sz val="10"/>
        <color rgb="FFFF0000"/>
        <rFont val="Calibri"/>
        <family val="2"/>
        <charset val="186"/>
        <scheme val="minor"/>
      </rPr>
      <t xml:space="preserve">
</t>
    </r>
    <r>
      <rPr>
        <strike/>
        <sz val="10"/>
        <color theme="1"/>
        <rFont val="Calibri"/>
        <family val="2"/>
        <charset val="186"/>
        <scheme val="minor"/>
      </rPr>
      <t>2017 jūnijs/</t>
    </r>
    <r>
      <rPr>
        <sz val="10"/>
        <color theme="1"/>
        <rFont val="Calibri"/>
        <family val="2"/>
        <charset val="186"/>
        <scheme val="minor"/>
      </rPr>
      <t xml:space="preserve">
2017 augusts</t>
    </r>
  </si>
  <si>
    <r>
      <rPr>
        <strike/>
        <sz val="10"/>
        <rFont val="Calibri"/>
        <family val="2"/>
        <charset val="186"/>
        <scheme val="minor"/>
      </rPr>
      <t xml:space="preserve">2017 jūnijs / </t>
    </r>
    <r>
      <rPr>
        <sz val="10"/>
        <rFont val="Calibri"/>
        <family val="2"/>
        <charset val="186"/>
        <scheme val="minor"/>
      </rPr>
      <t xml:space="preserve">
</t>
    </r>
    <r>
      <rPr>
        <strike/>
        <sz val="10"/>
        <color theme="1"/>
        <rFont val="Calibri"/>
        <family val="2"/>
        <charset val="186"/>
        <scheme val="minor"/>
      </rPr>
      <t>2017 augusts/</t>
    </r>
    <r>
      <rPr>
        <sz val="10"/>
        <color theme="1"/>
        <rFont val="Calibri"/>
        <family val="2"/>
        <charset val="186"/>
        <scheme val="minor"/>
      </rPr>
      <t xml:space="preserve">
2017 oktobris</t>
    </r>
  </si>
  <si>
    <t xml:space="preserve">VM plāno izsludināt MKN uz 31.08.2017. VSS.  
</t>
  </si>
  <si>
    <r>
      <t xml:space="preserve">Atlases veids IPIA/ APIA </t>
    </r>
    <r>
      <rPr>
        <b/>
        <vertAlign val="superscript"/>
        <sz val="10"/>
        <rFont val="Times New Roman"/>
        <family val="1"/>
        <charset val="186"/>
      </rPr>
      <t>[1]</t>
    </r>
  </si>
  <si>
    <r>
      <t xml:space="preserve">Fonds </t>
    </r>
    <r>
      <rPr>
        <b/>
        <vertAlign val="superscript"/>
        <sz val="10"/>
        <rFont val="Times New Roman"/>
        <family val="1"/>
        <charset val="186"/>
      </rPr>
      <t>[1]</t>
    </r>
  </si>
  <si>
    <r>
      <t xml:space="preserve">Kritēriju komplekta </t>
    </r>
    <r>
      <rPr>
        <b/>
        <sz val="10"/>
        <rFont val="Times New Roman"/>
        <family val="1"/>
        <charset val="186"/>
      </rPr>
      <t>iesniegšana AK (Uzraudzības komitejas (UK) apakškomiteja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</si>
  <si>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</si>
  <si>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 xml:space="preserve">Projektu apstiprināšana </t>
    </r>
    <r>
      <rPr>
        <i/>
        <sz val="10"/>
        <color rgb="FFFF0000"/>
        <rFont val="Times New Roman"/>
        <family val="1"/>
        <charset val="186"/>
      </rPr>
      <t>(konkrēts datums/mēneši no atlases izsludināšanas)
(faktiskais - ar zaļu)</t>
    </r>
  </si>
  <si>
    <r>
      <t xml:space="preserve">Izdevumu attiecināmība (indikatīvi līdz MKN apstiprināšanai)
</t>
    </r>
    <r>
      <rPr>
        <i/>
        <sz val="10"/>
        <color rgb="FFFF0000"/>
        <rFont val="Times New Roman"/>
        <family val="1"/>
        <charset val="186"/>
      </rPr>
      <t>( konkrēts datums/MKN spēkā stāšanās/līguma/vienošanās noslēgšana)</t>
    </r>
    <r>
      <rPr>
        <i/>
        <sz val="10"/>
        <rFont val="Times New Roman"/>
        <family val="1"/>
        <charset val="186"/>
      </rPr>
      <t xml:space="preserve">
</t>
    </r>
  </si>
  <si>
    <r>
      <t>Izpildes statuss (i</t>
    </r>
    <r>
      <rPr>
        <i/>
        <sz val="10"/>
        <rFont val="Times New Roman"/>
        <family val="1"/>
        <charset val="186"/>
      </rPr>
      <t>r vai nav izpildīts, vai nav pienācis)</t>
    </r>
  </si>
  <si>
    <r>
      <t xml:space="preserve">Sākotnēji plānotā atlases uzsākšana </t>
    </r>
    <r>
      <rPr>
        <i/>
        <sz val="10"/>
        <color rgb="FFFF0000"/>
        <rFont val="Times New Roman"/>
        <family val="1"/>
        <charset val="186"/>
      </rPr>
      <t xml:space="preserve">(Konkrēts datums/mēneši no MKN apstiprināšanas) </t>
    </r>
  </si>
  <si>
    <r>
      <t xml:space="preserve">Izpildes statuss </t>
    </r>
    <r>
      <rPr>
        <i/>
        <sz val="10"/>
        <color rgb="FFFF0000"/>
        <rFont val="Times New Roman"/>
        <family val="1"/>
        <charset val="186"/>
      </rPr>
      <t>(ir vai nav izpildīts, vai nav pienācis)</t>
    </r>
  </si>
  <si>
    <r>
      <rPr>
        <strike/>
        <sz val="10"/>
        <rFont val="Times New Roman"/>
        <family val="1"/>
        <charset val="186"/>
      </rPr>
      <t>2017 jūnijs/</t>
    </r>
    <r>
      <rPr>
        <sz val="10"/>
        <rFont val="Times New Roman"/>
        <family val="1"/>
        <charset val="186"/>
      </rPr>
      <t xml:space="preserve">
2017 augusts</t>
    </r>
  </si>
  <si>
    <r>
      <rPr>
        <strike/>
        <sz val="10"/>
        <rFont val="Times New Roman"/>
        <family val="1"/>
        <charset val="186"/>
      </rPr>
      <t xml:space="preserve">2017 augusts/
</t>
    </r>
    <r>
      <rPr>
        <sz val="10"/>
        <rFont val="Times New Roman"/>
        <family val="1"/>
        <charset val="186"/>
      </rPr>
      <t>2017 oktobris</t>
    </r>
  </si>
  <si>
    <r>
      <rPr>
        <b/>
        <sz val="10"/>
        <color theme="1"/>
        <rFont val="Times New Roman"/>
        <family val="1"/>
        <charset val="186"/>
      </rPr>
      <t>2017.g.jūlijā IZM aktualizētais izpildes plāns spēkā.</t>
    </r>
    <r>
      <rPr>
        <sz val="10"/>
        <color theme="1"/>
        <rFont val="Times New Roman"/>
        <family val="1"/>
        <charset val="186"/>
      </rPr>
      <t xml:space="preserve">  IZM jāiesniedz  precizēto kritēriju kopu un sākotnējo novērtējumu, t.sk., sniedzot rakstiskas atbildes uz AK locekļu iesniegtajiem jautājumiem un iebildumiem, ne vēlāk kā līdz š.g. 23.augustam izskatīšanai š.g. 31.augusta AK sēdē. </t>
    </r>
  </si>
  <si>
    <r>
      <rPr>
        <sz val="10"/>
        <color theme="1"/>
        <rFont val="Times New Roman"/>
        <family val="1"/>
        <charset val="186"/>
      </rPr>
      <t>IZM plāno prezentēt informatīvo materiālu 28.septembrī AK sēdē. IZM t</t>
    </r>
    <r>
      <rPr>
        <sz val="10"/>
        <rFont val="Times New Roman"/>
        <family val="1"/>
        <charset val="186"/>
      </rPr>
      <t>urpinās darbs pie konceptuāli jaunas kompetencēs balstītas izglītības prasībām atbilstošas pedagogu izglītības sistēmas pilnveides Latvijā. IZM ir izveidojusi darba grupu, kuras rezultātus plānots izmantot izstrādājot ES fondu ieviešanas nosacījumus.</t>
    </r>
    <r>
      <rPr>
        <sz val="10"/>
        <color rgb="FFFF0000"/>
        <rFont val="Times New Roman"/>
        <family val="1"/>
        <charset val="186"/>
      </rPr>
      <t xml:space="preserve"> FM ir atkārtoti rosinājusi IZM nodrošināt izpildi nekavējoties, jo ilgstošie kavējumi palielinās risks nozarei zaudēt ESF snieguma rezerves finansējumu.</t>
    </r>
  </si>
  <si>
    <r>
      <rPr>
        <strike/>
        <sz val="10"/>
        <color theme="1"/>
        <rFont val="Times New Roman"/>
        <family val="1"/>
        <charset val="186"/>
      </rPr>
      <t xml:space="preserve">2017 aprīlis/ </t>
    </r>
    <r>
      <rPr>
        <sz val="10"/>
        <color theme="1"/>
        <rFont val="Times New Roman"/>
        <family val="1"/>
        <charset val="186"/>
      </rPr>
      <t xml:space="preserve">
</t>
    </r>
    <r>
      <rPr>
        <strike/>
        <sz val="10"/>
        <color theme="1"/>
        <rFont val="Times New Roman"/>
        <family val="1"/>
        <charset val="186"/>
      </rPr>
      <t>2017 jūnijs</t>
    </r>
    <r>
      <rPr>
        <sz val="10"/>
        <color theme="1"/>
        <rFont val="Times New Roman"/>
        <family val="1"/>
        <charset val="186"/>
      </rPr>
      <t xml:space="preserve">/ 
</t>
    </r>
    <r>
      <rPr>
        <strike/>
        <sz val="10"/>
        <color theme="1"/>
        <rFont val="Times New Roman"/>
        <family val="1"/>
        <charset val="186"/>
      </rPr>
      <t>2017 jūlijs/</t>
    </r>
    <r>
      <rPr>
        <sz val="10"/>
        <color theme="1"/>
        <rFont val="Times New Roman"/>
        <family val="1"/>
        <charset val="186"/>
      </rPr>
      <t xml:space="preserve">
2017 augusts</t>
    </r>
  </si>
  <si>
    <r>
      <rPr>
        <strike/>
        <sz val="10"/>
        <color theme="1"/>
        <rFont val="Times New Roman"/>
        <family val="1"/>
        <charset val="186"/>
      </rPr>
      <t xml:space="preserve">2017 jūnijs/ </t>
    </r>
    <r>
      <rPr>
        <sz val="10"/>
        <color theme="1"/>
        <rFont val="Times New Roman"/>
        <family val="1"/>
        <charset val="186"/>
      </rPr>
      <t xml:space="preserve">
</t>
    </r>
    <r>
      <rPr>
        <strike/>
        <sz val="10"/>
        <color theme="1"/>
        <rFont val="Times New Roman"/>
        <family val="1"/>
        <charset val="186"/>
      </rPr>
      <t>2017 augusts</t>
    </r>
    <r>
      <rPr>
        <sz val="10"/>
        <color theme="1"/>
        <rFont val="Times New Roman"/>
        <family val="1"/>
        <charset val="186"/>
      </rPr>
      <t xml:space="preserve">/ 
</t>
    </r>
    <r>
      <rPr>
        <strike/>
        <sz val="10"/>
        <color theme="1"/>
        <rFont val="Times New Roman"/>
        <family val="1"/>
        <charset val="186"/>
      </rPr>
      <t>2017 septembris/</t>
    </r>
    <r>
      <rPr>
        <sz val="10"/>
        <color theme="1"/>
        <rFont val="Times New Roman"/>
        <family val="1"/>
        <charset val="186"/>
      </rPr>
      <t xml:space="preserve">
2017 oktobris</t>
    </r>
  </si>
  <si>
    <r>
      <t xml:space="preserve">Kavējums pret sākotnējo gada plānu, bet atbilstoši 18.07.2017. MK sēdes prot. Nr.36 3.§ 3.punktam ir pagarināti izpildes termiņi. </t>
    </r>
    <r>
      <rPr>
        <b/>
        <sz val="10"/>
        <rFont val="Times New Roman"/>
        <family val="1"/>
        <charset val="186"/>
      </rPr>
      <t>Tādēļ netiek skaitīts pie neizpildēm.</t>
    </r>
  </si>
  <si>
    <r>
      <rPr>
        <strike/>
        <sz val="10"/>
        <rFont val="Times New Roman"/>
        <family val="1"/>
        <charset val="186"/>
      </rPr>
      <t>2017 aprīlis/</t>
    </r>
    <r>
      <rPr>
        <sz val="10"/>
        <rFont val="Times New Roman"/>
        <family val="1"/>
        <charset val="186"/>
      </rPr>
      <t xml:space="preserve">
2017 jūnijs</t>
    </r>
  </si>
  <si>
    <r>
      <rPr>
        <strike/>
        <sz val="10"/>
        <rFont val="Times New Roman"/>
        <family val="1"/>
        <charset val="186"/>
      </rPr>
      <t xml:space="preserve">2017 jūnijs/ </t>
    </r>
    <r>
      <rPr>
        <sz val="10"/>
        <rFont val="Times New Roman"/>
        <family val="1"/>
        <charset val="186"/>
      </rPr>
      <t xml:space="preserve">
2017 augusts</t>
    </r>
  </si>
  <si>
    <r>
      <rPr>
        <strike/>
        <sz val="10"/>
        <rFont val="Times New Roman"/>
        <family val="1"/>
        <charset val="186"/>
      </rPr>
      <t>2017 maijs</t>
    </r>
    <r>
      <rPr>
        <sz val="10"/>
        <rFont val="Times New Roman"/>
        <family val="1"/>
        <charset val="186"/>
      </rPr>
      <t>/
2017 augusts</t>
    </r>
  </si>
  <si>
    <r>
      <t>Jauniešu garantijas  (JNI) pasākumu īstenošana pēc 2018.gada</t>
    </r>
    <r>
      <rPr>
        <i/>
        <sz val="10"/>
        <rFont val="Times New Roman"/>
        <family val="1"/>
        <charset val="186"/>
      </rPr>
      <t xml:space="preserve"> (pēc 7.2.1.SAM pasākuma “Aktīvās darba tirgus politikas pasākumu īstenošana jauniešu bezdarbnieku nodarbinātības veicināšanai” noslēgšanās )</t>
    </r>
  </si>
  <si>
    <r>
      <t>16.08.2017. MK izskatīts IZM  ziņojums par JNI īstenošanu, kas t.sk. paredz, ka vairs netiek plānots 7.2.1.3.pasākums. Atbalstu jauniešiem bezdarbniekiem paredzēts turpināt citos ESF pasākumos</t>
    </r>
    <r>
      <rPr>
        <sz val="10"/>
        <color rgb="FFFF0000"/>
        <rFont val="Times New Roman"/>
        <family val="1"/>
        <charset val="186"/>
      </rPr>
      <t>.</t>
    </r>
    <r>
      <rPr>
        <sz val="10"/>
        <color theme="1"/>
        <rFont val="Times New Roman"/>
        <family val="1"/>
        <charset val="186"/>
      </rPr>
      <t xml:space="preserve"> LM līdz 01.09.2017. iesniegs FM attiecīgus darbības programmas grozījumu priekšlikumus, kas 2017.gada rudenī tiks noteiktā kārtībā virzīti saskaņošanai un apstiprināšani EK (indikatīvi 2018.gada 1.puse). </t>
    </r>
  </si>
  <si>
    <r>
      <rPr>
        <b/>
        <sz val="10"/>
        <color rgb="FFFF0000"/>
        <rFont val="Times New Roman"/>
        <family val="1"/>
        <charset val="186"/>
      </rPr>
      <t>Kopā kavēta</t>
    </r>
    <r>
      <rPr>
        <sz val="10"/>
        <color rgb="FFFF0000"/>
        <rFont val="Times New Roman"/>
        <family val="1"/>
        <charset val="186"/>
      </rPr>
      <t xml:space="preserve"> MK noteikumu apstiprināšana līdz 22.08.2017.:</t>
    </r>
  </si>
  <si>
    <t xml:space="preserve">EM informē - ņemot vērā lielo iebildumu skaitu, ieildzis  MK noteikumu saskaņošanas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</si>
</sst>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u/>
      <sz val="12"/>
      <color theme="10"/>
      <name val="Times New Roman"/>
      <family val="2"/>
      <charset val="186"/>
    </font>
    <font>
      <sz val="11"/>
      <name val="Times New Roman"/>
      <family val="1"/>
      <charset val="186"/>
    </font>
    <font>
      <sz val="11"/>
      <color theme="1"/>
      <name val="Times New Roman"/>
      <family val="1"/>
      <charset val="186"/>
    </font>
    <font>
      <b/>
      <sz val="11"/>
      <name val="Times New Roman"/>
      <family val="1"/>
      <charset val="186"/>
    </font>
    <font>
      <i/>
      <sz val="11"/>
      <color theme="1"/>
      <name val="Times New Roman"/>
      <family val="1"/>
      <charset val="186"/>
    </font>
    <font>
      <sz val="11"/>
      <color rgb="FFFF0000"/>
      <name val="Times New Roman"/>
      <family val="1"/>
      <charset val="186"/>
    </font>
    <font>
      <b/>
      <sz val="11"/>
      <color rgb="FFFF0000"/>
      <name val="Times New Roman"/>
      <family val="1"/>
      <charset val="186"/>
    </font>
    <font>
      <sz val="10"/>
      <name val="Calibri"/>
      <family val="2"/>
      <charset val="186"/>
      <scheme val="minor"/>
    </font>
    <font>
      <strike/>
      <sz val="10"/>
      <name val="Calibri"/>
      <family val="2"/>
      <charset val="186"/>
      <scheme val="minor"/>
    </font>
    <font>
      <sz val="10"/>
      <color rgb="FFFF0000"/>
      <name val="Calibri"/>
      <family val="2"/>
      <charset val="186"/>
      <scheme val="minor"/>
    </font>
    <font>
      <strike/>
      <sz val="10"/>
      <color theme="1"/>
      <name val="Calibri"/>
      <family val="2"/>
      <charset val="186"/>
      <scheme val="minor"/>
    </font>
    <font>
      <sz val="10"/>
      <color theme="1"/>
      <name val="Calibri"/>
      <family val="2"/>
      <charset val="186"/>
      <scheme val="minor"/>
    </font>
    <font>
      <sz val="10"/>
      <color theme="1"/>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vertAlign val="superscript"/>
      <sz val="10"/>
      <name val="Times New Roman"/>
      <family val="1"/>
      <charset val="186"/>
    </font>
    <font>
      <i/>
      <sz val="10"/>
      <name val="Times New Roman"/>
      <family val="1"/>
      <charset val="186"/>
    </font>
    <font>
      <i/>
      <sz val="10"/>
      <color rgb="FFFF0000"/>
      <name val="Times New Roman"/>
      <family val="1"/>
      <charset val="186"/>
    </font>
    <font>
      <sz val="10"/>
      <color theme="1"/>
      <name val="Times New Roman"/>
      <family val="2"/>
      <charset val="186"/>
    </font>
    <font>
      <sz val="10"/>
      <color theme="9" tint="0.59999389629810485"/>
      <name val="Times New Roman"/>
      <family val="2"/>
      <charset val="186"/>
    </font>
    <font>
      <strike/>
      <sz val="10"/>
      <name val="Times New Roman"/>
      <family val="1"/>
      <charset val="186"/>
    </font>
    <font>
      <sz val="10"/>
      <color rgb="FFFF0000"/>
      <name val="Times New Roman"/>
      <family val="1"/>
      <charset val="186"/>
    </font>
    <font>
      <strike/>
      <sz val="10"/>
      <color theme="1"/>
      <name val="Times New Roman"/>
      <family val="1"/>
      <charset val="186"/>
    </font>
    <font>
      <b/>
      <sz val="10"/>
      <color rgb="FFFF0000"/>
      <name val="Times New Roman"/>
      <family val="1"/>
      <charset val="186"/>
    </font>
    <font>
      <u/>
      <sz val="10"/>
      <color theme="10"/>
      <name val="Times New Roman"/>
      <family val="1"/>
      <charset val="186"/>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65">
    <xf numFmtId="0" fontId="0" fillId="0" borderId="0" xfId="0"/>
    <xf numFmtId="0" fontId="25" fillId="0" borderId="0" xfId="0" applyFont="1"/>
    <xf numFmtId="49" fontId="25" fillId="0" borderId="0" xfId="0" applyNumberFormat="1" applyFont="1"/>
    <xf numFmtId="0" fontId="24" fillId="0" borderId="0" xfId="0" applyFont="1"/>
    <xf numFmtId="0" fontId="25" fillId="0" borderId="0" xfId="0" applyFont="1" applyAlignment="1">
      <alignment wrapText="1"/>
    </xf>
    <xf numFmtId="0" fontId="26" fillId="7"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2" borderId="1" xfId="0" applyFont="1" applyFill="1" applyBorder="1" applyAlignment="1">
      <alignment horizontal="center" vertical="center"/>
    </xf>
    <xf numFmtId="3" fontId="29" fillId="2" borderId="0" xfId="0" applyNumberFormat="1" applyFont="1" applyFill="1" applyAlignment="1">
      <alignment wrapText="1"/>
    </xf>
    <xf numFmtId="0" fontId="25" fillId="2" borderId="0" xfId="0" applyFont="1" applyFill="1"/>
    <xf numFmtId="0" fontId="25" fillId="0" borderId="1" xfId="0" applyFont="1" applyBorder="1" applyAlignment="1">
      <alignment horizontal="center" vertical="center"/>
    </xf>
    <xf numFmtId="0" fontId="28" fillId="2" borderId="0" xfId="0" applyFont="1" applyFill="1" applyAlignment="1">
      <alignment wrapText="1"/>
    </xf>
    <xf numFmtId="0" fontId="27" fillId="3" borderId="1" xfId="0" applyFont="1" applyFill="1" applyBorder="1" applyAlignment="1">
      <alignment horizontal="center" vertical="center"/>
    </xf>
    <xf numFmtId="0" fontId="25" fillId="3" borderId="0" xfId="0" applyFont="1" applyFill="1"/>
    <xf numFmtId="0" fontId="28" fillId="0" borderId="0" xfId="0" applyFont="1" applyAlignment="1">
      <alignment wrapText="1"/>
    </xf>
    <xf numFmtId="0" fontId="25" fillId="2"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NumberFormat="1" applyFont="1"/>
    <xf numFmtId="1" fontId="24" fillId="0" borderId="0" xfId="0" applyNumberFormat="1" applyFont="1"/>
    <xf numFmtId="49" fontId="25" fillId="0" borderId="6" xfId="0" applyNumberFormat="1" applyFont="1" applyBorder="1"/>
    <xf numFmtId="14" fontId="30" fillId="0" borderId="1" xfId="0" applyNumberFormat="1" applyFont="1" applyFill="1" applyBorder="1" applyAlignment="1">
      <alignment horizontal="center" vertical="center" wrapText="1"/>
    </xf>
    <xf numFmtId="14" fontId="30" fillId="3" borderId="1" xfId="0" applyNumberFormat="1" applyFont="1" applyFill="1" applyBorder="1" applyAlignment="1">
      <alignment horizontal="center" vertical="center" wrapText="1"/>
    </xf>
    <xf numFmtId="0" fontId="35" fillId="0" borderId="0" xfId="0" applyFont="1"/>
    <xf numFmtId="49" fontId="35" fillId="0" borderId="0" xfId="0" applyNumberFormat="1" applyFont="1"/>
    <xf numFmtId="0" fontId="36" fillId="0" borderId="0" xfId="0" applyFont="1"/>
    <xf numFmtId="0" fontId="36" fillId="0" borderId="0" xfId="0" applyFont="1" applyAlignment="1">
      <alignment wrapText="1"/>
    </xf>
    <xf numFmtId="0" fontId="35" fillId="0" borderId="0" xfId="0" applyFont="1" applyAlignment="1">
      <alignment horizontal="center" vertical="center" wrapText="1"/>
    </xf>
    <xf numFmtId="0" fontId="38" fillId="0" borderId="0" xfId="0" applyFont="1" applyAlignment="1">
      <alignment horizontal="center"/>
    </xf>
    <xf numFmtId="0" fontId="36" fillId="10" borderId="7" xfId="0" applyNumberFormat="1" applyFont="1" applyFill="1" applyBorder="1" applyAlignment="1">
      <alignment horizontal="center" vertical="center" wrapText="1"/>
    </xf>
    <xf numFmtId="0" fontId="36" fillId="10" borderId="8"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36" fillId="10" borderId="1" xfId="0" applyNumberFormat="1" applyFont="1" applyFill="1" applyBorder="1" applyAlignment="1">
      <alignment horizontal="center" vertical="center" wrapText="1"/>
    </xf>
    <xf numFmtId="0" fontId="37" fillId="6" borderId="5" xfId="0" applyFont="1" applyFill="1" applyBorder="1" applyAlignment="1">
      <alignment horizontal="center" vertical="center" wrapText="1"/>
    </xf>
    <xf numFmtId="0" fontId="42" fillId="0" borderId="9" xfId="0" applyFont="1" applyBorder="1" applyAlignment="1">
      <alignment horizontal="center" vertical="center"/>
    </xf>
    <xf numFmtId="0" fontId="43" fillId="5" borderId="8" xfId="0" applyFont="1" applyFill="1" applyBorder="1" applyAlignment="1">
      <alignment horizontal="center" vertical="center"/>
    </xf>
    <xf numFmtId="3" fontId="37" fillId="10" borderId="5" xfId="0" applyNumberFormat="1" applyFont="1" applyFill="1" applyBorder="1" applyAlignment="1">
      <alignment horizontal="center" vertical="center" wrapText="1"/>
    </xf>
    <xf numFmtId="0" fontId="37" fillId="10" borderId="5"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37" fillId="10" borderId="8" xfId="0" applyFont="1" applyFill="1" applyBorder="1" applyAlignment="1">
      <alignment horizontal="center" vertical="center" wrapText="1"/>
    </xf>
    <xf numFmtId="3" fontId="38" fillId="11" borderId="1" xfId="0" applyNumberFormat="1" applyFont="1" applyFill="1" applyBorder="1" applyAlignment="1">
      <alignment horizontal="center" vertical="center"/>
    </xf>
    <xf numFmtId="0" fontId="35" fillId="11" borderId="1" xfId="0" applyFont="1" applyFill="1" applyBorder="1"/>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indent="1"/>
    </xf>
    <xf numFmtId="0" fontId="36" fillId="0" borderId="1" xfId="0" applyFont="1" applyFill="1" applyBorder="1" applyAlignment="1">
      <alignment horizontal="center" vertical="center"/>
    </xf>
    <xf numFmtId="3" fontId="36" fillId="0" borderId="1" xfId="0" applyNumberFormat="1" applyFont="1" applyFill="1" applyBorder="1" applyAlignment="1">
      <alignment horizontal="center" vertical="center"/>
    </xf>
    <xf numFmtId="3" fontId="36" fillId="0" borderId="1" xfId="0" applyNumberFormat="1" applyFont="1" applyFill="1" applyBorder="1" applyAlignment="1">
      <alignment horizontal="center" vertical="center" wrapText="1"/>
    </xf>
    <xf numFmtId="9" fontId="36" fillId="0" borderId="1" xfId="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8" borderId="1" xfId="0" applyNumberFormat="1" applyFont="1" applyFill="1" applyBorder="1" applyAlignment="1">
      <alignment horizontal="center" vertical="center" wrapText="1"/>
    </xf>
    <xf numFmtId="1" fontId="36" fillId="3" borderId="1" xfId="0" applyNumberFormat="1" applyFont="1" applyFill="1" applyBorder="1" applyAlignment="1">
      <alignment horizontal="center" vertical="center" wrapText="1"/>
    </xf>
    <xf numFmtId="14" fontId="36" fillId="9" borderId="1" xfId="0" applyNumberFormat="1" applyFont="1" applyFill="1" applyBorder="1" applyAlignment="1">
      <alignment horizontal="center" vertical="center" wrapText="1"/>
    </xf>
    <xf numFmtId="14" fontId="36" fillId="3" borderId="1" xfId="0" applyNumberFormat="1" applyFont="1" applyFill="1" applyBorder="1" applyAlignment="1">
      <alignment horizontal="center" vertical="center" wrapText="1"/>
    </xf>
    <xf numFmtId="14" fontId="36" fillId="4" borderId="1" xfId="0" applyNumberFormat="1" applyFont="1" applyFill="1" applyBorder="1" applyAlignment="1">
      <alignment horizontal="center" vertical="center" wrapText="1"/>
    </xf>
    <xf numFmtId="0" fontId="36" fillId="0" borderId="1" xfId="0" applyFont="1" applyBorder="1" applyAlignment="1">
      <alignment horizontal="left" vertical="top" wrapText="1"/>
    </xf>
    <xf numFmtId="49" fontId="36" fillId="0" borderId="1" xfId="5" applyNumberFormat="1" applyFont="1" applyFill="1" applyBorder="1" applyAlignment="1">
      <alignment horizontal="center" vertical="center"/>
    </xf>
    <xf numFmtId="14" fontId="36" fillId="12" borderId="1" xfId="0" applyNumberFormat="1" applyFont="1" applyFill="1" applyBorder="1" applyAlignment="1">
      <alignment horizontal="center" vertical="center"/>
    </xf>
    <xf numFmtId="0" fontId="35" fillId="0" borderId="1" xfId="0" applyFont="1" applyBorder="1" applyAlignment="1">
      <alignment vertical="top" wrapText="1"/>
    </xf>
    <xf numFmtId="49" fontId="36" fillId="0" borderId="1" xfId="310" applyNumberFormat="1" applyFont="1" applyFill="1" applyBorder="1" applyAlignment="1">
      <alignment horizontal="center" vertical="center"/>
    </xf>
    <xf numFmtId="49" fontId="36" fillId="0" borderId="1" xfId="310" applyNumberFormat="1" applyFont="1" applyFill="1" applyBorder="1" applyAlignment="1">
      <alignment horizontal="left" vertical="center" wrapText="1" indent="1"/>
    </xf>
    <xf numFmtId="3"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xf>
    <xf numFmtId="9" fontId="36" fillId="2" borderId="1" xfId="1" applyFont="1" applyFill="1" applyBorder="1" applyAlignment="1">
      <alignment horizontal="center" vertical="center" wrapText="1"/>
    </xf>
    <xf numFmtId="1" fontId="36" fillId="2" borderId="1" xfId="0" applyNumberFormat="1" applyFont="1" applyFill="1" applyBorder="1" applyAlignment="1">
      <alignment horizontal="center" vertical="center" wrapText="1"/>
    </xf>
    <xf numFmtId="14" fontId="36" fillId="2" borderId="1" xfId="0" applyNumberFormat="1" applyFont="1" applyFill="1" applyBorder="1" applyAlignment="1">
      <alignment horizontal="center" vertical="center" wrapText="1"/>
    </xf>
    <xf numFmtId="49" fontId="36" fillId="0" borderId="1" xfId="5" applyNumberFormat="1" applyFont="1" applyFill="1" applyBorder="1" applyAlignment="1">
      <alignment horizontal="left" vertical="center" wrapText="1" indent="1"/>
    </xf>
    <xf numFmtId="14" fontId="36" fillId="9" borderId="1" xfId="0" applyNumberFormat="1" applyFont="1" applyFill="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Border="1"/>
    <xf numFmtId="1" fontId="36"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4" fontId="35" fillId="3" borderId="1" xfId="0" applyNumberFormat="1" applyFont="1" applyFill="1" applyBorder="1" applyAlignment="1">
      <alignment horizontal="center" vertical="center"/>
    </xf>
    <xf numFmtId="3" fontId="37" fillId="11" borderId="1" xfId="0" applyNumberFormat="1" applyFont="1" applyFill="1" applyBorder="1" applyAlignment="1">
      <alignment horizontal="center" vertical="center" wrapText="1"/>
    </xf>
    <xf numFmtId="3" fontId="36" fillId="11" borderId="1" xfId="0" applyNumberFormat="1" applyFont="1" applyFill="1" applyBorder="1" applyAlignment="1">
      <alignment horizontal="center" vertical="center" wrapText="1"/>
    </xf>
    <xf numFmtId="3" fontId="36" fillId="11" borderId="1" xfId="0" applyNumberFormat="1" applyFont="1" applyFill="1" applyBorder="1" applyAlignment="1">
      <alignment horizontal="center" vertical="center"/>
    </xf>
    <xf numFmtId="9" fontId="36" fillId="11" borderId="1" xfId="1" applyFont="1" applyFill="1" applyBorder="1" applyAlignment="1">
      <alignment horizontal="center" vertical="center" wrapText="1"/>
    </xf>
    <xf numFmtId="49" fontId="36" fillId="3" borderId="1" xfId="5" applyNumberFormat="1" applyFont="1" applyFill="1" applyBorder="1" applyAlignment="1">
      <alignment horizontal="center" vertical="center"/>
    </xf>
    <xf numFmtId="49" fontId="36" fillId="3" borderId="1" xfId="5" applyNumberFormat="1" applyFont="1" applyFill="1" applyBorder="1" applyAlignment="1">
      <alignment horizontal="left" vertical="center" wrapText="1" indent="1"/>
    </xf>
    <xf numFmtId="0" fontId="36" fillId="3" borderId="1" xfId="0" applyFont="1" applyFill="1" applyBorder="1" applyAlignment="1">
      <alignment horizontal="center" vertical="center"/>
    </xf>
    <xf numFmtId="3" fontId="36" fillId="3" borderId="1" xfId="0" applyNumberFormat="1" applyFont="1" applyFill="1" applyBorder="1" applyAlignment="1">
      <alignment horizontal="center" vertical="center" wrapText="1"/>
    </xf>
    <xf numFmtId="3" fontId="36" fillId="3" borderId="1" xfId="0" applyNumberFormat="1" applyFont="1" applyFill="1" applyBorder="1" applyAlignment="1">
      <alignment horizontal="center" vertical="center"/>
    </xf>
    <xf numFmtId="9" fontId="36" fillId="3" borderId="1" xfId="1" applyFont="1" applyFill="1" applyBorder="1" applyAlignment="1">
      <alignment horizontal="center" vertical="center" wrapText="1"/>
    </xf>
    <xf numFmtId="14" fontId="36" fillId="3" borderId="1" xfId="0" applyNumberFormat="1" applyFont="1" applyFill="1" applyBorder="1" applyAlignment="1">
      <alignment horizontal="center" vertical="center"/>
    </xf>
    <xf numFmtId="14" fontId="35" fillId="3" borderId="1" xfId="0" applyNumberFormat="1" applyFont="1" applyFill="1" applyBorder="1" applyAlignment="1">
      <alignment horizontal="center" vertical="center" wrapText="1"/>
    </xf>
    <xf numFmtId="14" fontId="35" fillId="8"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3" fontId="36" fillId="0" borderId="3" xfId="0" applyNumberFormat="1"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0" fontId="35" fillId="0" borderId="1" xfId="0" applyFont="1" applyBorder="1" applyAlignment="1">
      <alignment vertical="center" wrapText="1"/>
    </xf>
    <xf numFmtId="0" fontId="36" fillId="3" borderId="1" xfId="0" applyNumberFormat="1" applyFont="1" applyFill="1" applyBorder="1" applyAlignment="1">
      <alignment horizontal="center" vertical="center" wrapText="1"/>
    </xf>
    <xf numFmtId="49" fontId="36" fillId="0" borderId="1" xfId="16059" applyNumberFormat="1" applyFont="1" applyFill="1" applyBorder="1" applyAlignment="1">
      <alignment horizontal="center" vertical="center"/>
    </xf>
    <xf numFmtId="49" fontId="36" fillId="0" borderId="1" xfId="16059" applyNumberFormat="1" applyFont="1" applyFill="1" applyBorder="1" applyAlignment="1">
      <alignment horizontal="left" vertical="center" wrapText="1" indent="1"/>
    </xf>
    <xf numFmtId="0" fontId="36" fillId="0" borderId="1" xfId="0" applyFont="1" applyFill="1" applyBorder="1" applyAlignment="1">
      <alignment horizontal="left" vertical="center" wrapText="1"/>
    </xf>
    <xf numFmtId="0" fontId="35" fillId="3" borderId="1" xfId="0" applyFont="1" applyFill="1" applyBorder="1" applyAlignment="1">
      <alignment horizontal="left" vertical="center" indent="1"/>
    </xf>
    <xf numFmtId="0" fontId="35" fillId="3" borderId="1" xfId="0" applyFont="1" applyFill="1" applyBorder="1" applyAlignment="1">
      <alignment horizontal="left" vertical="center" wrapText="1"/>
    </xf>
    <xf numFmtId="0" fontId="36" fillId="11" borderId="1" xfId="0" applyFont="1" applyFill="1" applyBorder="1" applyAlignment="1">
      <alignment horizontal="center" vertical="center"/>
    </xf>
    <xf numFmtId="14" fontId="36" fillId="11" borderId="1" xfId="0" applyNumberFormat="1" applyFont="1" applyFill="1" applyBorder="1" applyAlignment="1">
      <alignment horizontal="center" vertical="center" wrapText="1"/>
    </xf>
    <xf numFmtId="0" fontId="35" fillId="11" borderId="1" xfId="0" applyFont="1" applyFill="1" applyBorder="1" applyAlignment="1">
      <alignment horizontal="center" wrapText="1"/>
    </xf>
    <xf numFmtId="1" fontId="36" fillId="0" borderId="1" xfId="0" applyNumberFormat="1" applyFont="1" applyFill="1" applyBorder="1" applyAlignment="1">
      <alignment horizontal="center" vertical="center"/>
    </xf>
    <xf numFmtId="14" fontId="36" fillId="0" borderId="1" xfId="0" applyNumberFormat="1" applyFont="1" applyFill="1" applyBorder="1" applyAlignment="1">
      <alignment horizontal="center" vertical="center"/>
    </xf>
    <xf numFmtId="0" fontId="35" fillId="3" borderId="1" xfId="0" applyFont="1" applyFill="1" applyBorder="1"/>
    <xf numFmtId="0" fontId="35" fillId="0" borderId="0" xfId="0" applyFont="1" applyAlignment="1">
      <alignment horizontal="left" vertical="center"/>
    </xf>
    <xf numFmtId="9" fontId="35" fillId="0" borderId="0" xfId="0" applyNumberFormat="1" applyFont="1"/>
    <xf numFmtId="0" fontId="36" fillId="0" borderId="0" xfId="0" applyNumberFormat="1" applyFont="1"/>
    <xf numFmtId="1" fontId="36" fillId="0" borderId="0" xfId="0" applyNumberFormat="1" applyFont="1"/>
    <xf numFmtId="0" fontId="45" fillId="3" borderId="1" xfId="0" applyFont="1" applyFill="1" applyBorder="1" applyAlignment="1">
      <alignment vertical="center"/>
    </xf>
    <xf numFmtId="0" fontId="47" fillId="3" borderId="1" xfId="0" applyFont="1" applyFill="1" applyBorder="1" applyAlignment="1">
      <alignment horizontal="center" vertical="center"/>
    </xf>
    <xf numFmtId="3" fontId="47" fillId="3" borderId="1" xfId="0" applyNumberFormat="1" applyFont="1" applyFill="1" applyBorder="1" applyAlignment="1">
      <alignment horizontal="center" vertical="center"/>
    </xf>
    <xf numFmtId="0" fontId="35" fillId="0" borderId="0" xfId="0" applyFont="1" applyBorder="1" applyAlignment="1">
      <alignment horizontal="left" vertical="center"/>
    </xf>
    <xf numFmtId="0" fontId="35" fillId="0" borderId="0" xfId="0" applyFont="1" applyAlignment="1"/>
    <xf numFmtId="0" fontId="35" fillId="0" borderId="0" xfId="0" applyFont="1" applyAlignment="1">
      <alignment horizontal="left" vertical="top" wrapText="1"/>
    </xf>
    <xf numFmtId="0" fontId="35" fillId="0" borderId="0" xfId="0" applyFont="1" applyBorder="1" applyAlignment="1">
      <alignment horizontal="left"/>
    </xf>
    <xf numFmtId="3" fontId="35" fillId="0" borderId="0" xfId="0" applyNumberFormat="1" applyFont="1"/>
    <xf numFmtId="0" fontId="48" fillId="0" borderId="0" xfId="24797" applyFont="1" applyBorder="1" applyAlignment="1">
      <alignment horizontal="left"/>
    </xf>
    <xf numFmtId="0" fontId="37" fillId="10" borderId="7" xfId="0" applyFont="1" applyFill="1" applyBorder="1" applyAlignment="1">
      <alignment horizontal="right" vertical="center" wrapText="1"/>
    </xf>
    <xf numFmtId="0" fontId="42" fillId="0" borderId="9" xfId="0" applyFont="1" applyBorder="1" applyAlignment="1">
      <alignment vertical="center" wrapText="1"/>
    </xf>
    <xf numFmtId="0" fontId="42" fillId="0" borderId="8" xfId="0" applyFont="1" applyBorder="1" applyAlignment="1">
      <alignment vertical="center" wrapText="1"/>
    </xf>
    <xf numFmtId="0" fontId="37" fillId="10" borderId="9" xfId="0" applyFont="1" applyFill="1" applyBorder="1" applyAlignment="1">
      <alignment horizontal="right" vertical="center" wrapText="1"/>
    </xf>
    <xf numFmtId="0" fontId="37" fillId="10" borderId="8" xfId="0" applyFont="1" applyFill="1" applyBorder="1" applyAlignment="1">
      <alignment horizontal="right" vertical="center" wrapText="1"/>
    </xf>
    <xf numFmtId="0" fontId="37" fillId="10"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5" fillId="11" borderId="1" xfId="0" applyFont="1" applyFill="1" applyBorder="1" applyAlignment="1">
      <alignment horizontal="center"/>
    </xf>
    <xf numFmtId="14" fontId="36" fillId="11" borderId="1" xfId="0" applyNumberFormat="1" applyFont="1" applyFill="1" applyBorder="1" applyAlignment="1">
      <alignment horizontal="center" vertical="center"/>
    </xf>
    <xf numFmtId="0" fontId="36" fillId="0" borderId="7" xfId="0" applyNumberFormat="1" applyFont="1" applyFill="1" applyBorder="1" applyAlignment="1">
      <alignment horizontal="center" vertical="center" wrapText="1"/>
    </xf>
    <xf numFmtId="0" fontId="35" fillId="0" borderId="9" xfId="0" applyNumberFormat="1" applyFont="1" applyBorder="1" applyAlignment="1">
      <alignment horizontal="center" vertical="center" wrapText="1"/>
    </xf>
    <xf numFmtId="0" fontId="35" fillId="0" borderId="9" xfId="0" applyFont="1" applyBorder="1" applyAlignment="1">
      <alignment vertical="center" wrapText="1"/>
    </xf>
    <xf numFmtId="0" fontId="35" fillId="0" borderId="8" xfId="0" applyFont="1" applyBorder="1" applyAlignment="1">
      <alignment vertical="center" wrapText="1"/>
    </xf>
    <xf numFmtId="0" fontId="36" fillId="3" borderId="7" xfId="0" applyFont="1" applyFill="1" applyBorder="1" applyAlignment="1">
      <alignment vertical="center" wrapText="1"/>
    </xf>
    <xf numFmtId="0" fontId="36" fillId="0" borderId="2" xfId="0" applyFont="1" applyFill="1" applyBorder="1" applyAlignment="1">
      <alignment vertical="center" wrapText="1"/>
    </xf>
    <xf numFmtId="0" fontId="42" fillId="0" borderId="5" xfId="0" applyFont="1" applyBorder="1" applyAlignment="1">
      <alignment wrapText="1"/>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7" fillId="10" borderId="5"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6" fillId="10" borderId="9" xfId="0" applyFont="1" applyFill="1" applyBorder="1" applyAlignment="1">
      <alignment horizontal="center" vertical="center" wrapText="1"/>
    </xf>
    <xf numFmtId="3" fontId="36" fillId="5" borderId="3" xfId="16059" applyNumberFormat="1" applyFont="1" applyFill="1" applyBorder="1" applyAlignment="1" applyProtection="1">
      <alignment horizontal="center" vertical="center" wrapText="1"/>
      <protection locked="0"/>
    </xf>
    <xf numFmtId="3" fontId="36" fillId="5" borderId="5" xfId="16059" applyNumberFormat="1" applyFont="1" applyFill="1" applyBorder="1" applyAlignment="1" applyProtection="1">
      <alignment horizontal="center" vertical="center" wrapText="1"/>
      <protection locked="0"/>
    </xf>
    <xf numFmtId="3" fontId="36" fillId="5" borderId="1" xfId="16059" applyNumberFormat="1" applyFont="1" applyFill="1" applyBorder="1" applyAlignment="1" applyProtection="1">
      <alignment horizontal="center" vertical="center" wrapText="1"/>
      <protection locked="0"/>
    </xf>
    <xf numFmtId="3" fontId="36" fillId="5" borderId="2" xfId="16059" applyNumberFormat="1" applyFont="1" applyFill="1" applyBorder="1" applyAlignment="1" applyProtection="1">
      <alignment horizontal="center" vertical="center" wrapText="1"/>
      <protection locked="0"/>
    </xf>
    <xf numFmtId="0" fontId="36" fillId="0" borderId="0" xfId="0" applyFont="1" applyAlignment="1">
      <alignment horizontal="right" vertical="center" wrapText="1"/>
    </xf>
    <xf numFmtId="0" fontId="36" fillId="10" borderId="11"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0" borderId="0" xfId="0" applyFont="1" applyAlignment="1">
      <alignment horizontal="center"/>
    </xf>
    <xf numFmtId="0" fontId="36" fillId="10" borderId="7" xfId="0" applyNumberFormat="1" applyFont="1" applyFill="1" applyBorder="1" applyAlignment="1">
      <alignment horizontal="center" vertical="center" wrapText="1"/>
    </xf>
    <xf numFmtId="0" fontId="36" fillId="10" borderId="8" xfId="0" applyFont="1" applyFill="1" applyBorder="1" applyAlignment="1">
      <alignment horizontal="center" vertical="center" wrapText="1"/>
    </xf>
    <xf numFmtId="1" fontId="36" fillId="10" borderId="2" xfId="0" applyNumberFormat="1" applyFont="1" applyFill="1" applyBorder="1" applyAlignment="1">
      <alignment horizontal="center" vertical="center" wrapText="1"/>
    </xf>
    <xf numFmtId="1" fontId="36" fillId="10" borderId="3" xfId="0" applyNumberFormat="1" applyFont="1" applyFill="1" applyBorder="1" applyAlignment="1">
      <alignment horizontal="center" vertical="center" wrapText="1"/>
    </xf>
    <xf numFmtId="1" fontId="36" fillId="10" borderId="5"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0" fontId="35" fillId="0" borderId="0" xfId="0" applyFont="1" applyAlignment="1">
      <alignment horizontal="left" vertical="top" wrapText="1"/>
    </xf>
    <xf numFmtId="0" fontId="45" fillId="3" borderId="1" xfId="0" applyFont="1" applyFill="1" applyBorder="1" applyAlignment="1">
      <alignment horizontal="center" vertical="center" wrapText="1"/>
    </xf>
    <xf numFmtId="0" fontId="35" fillId="0" borderId="0" xfId="0" applyFont="1" applyAlignment="1">
      <alignment horizontal="left"/>
    </xf>
    <xf numFmtId="0" fontId="42" fillId="0" borderId="9" xfId="0" applyFont="1" applyBorder="1" applyAlignment="1">
      <alignment horizontal="right" vertical="center" wrapText="1"/>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R84"/>
  <sheetViews>
    <sheetView tabSelected="1" view="pageBreakPreview" topLeftCell="B1" zoomScale="75" zoomScaleNormal="85" zoomScaleSheetLayoutView="75" workbookViewId="0">
      <pane xSplit="2" ySplit="7" topLeftCell="F22" activePane="bottomRight" state="frozen"/>
      <selection activeCell="B1" sqref="B1"/>
      <selection pane="topRight" activeCell="D1" sqref="D1"/>
      <selection pane="bottomLeft" activeCell="B8" sqref="B8"/>
      <selection pane="bottomRight" activeCell="AI23" sqref="AI23"/>
    </sheetView>
  </sheetViews>
  <sheetFormatPr defaultColWidth="9" defaultRowHeight="15" outlineLevelCol="2" x14ac:dyDescent="0.25"/>
  <cols>
    <col min="1" max="1" width="4.625" style="1" hidden="1" customWidth="1"/>
    <col min="2" max="2" width="8" style="1" customWidth="1"/>
    <col min="3" max="3" width="34.375" style="1" customWidth="1"/>
    <col min="4" max="4" width="8.125" style="1" hidden="1" customWidth="1"/>
    <col min="5" max="5" width="9.5" style="1" customWidth="1"/>
    <col min="6" max="6" width="13.5" style="1" customWidth="1"/>
    <col min="7" max="7" width="12.25" style="1" customWidth="1"/>
    <col min="8" max="8" width="3.875" style="1" hidden="1" customWidth="1"/>
    <col min="9" max="9" width="10.125" style="1" hidden="1" customWidth="1"/>
    <col min="10" max="11" width="9.25" style="1" hidden="1" customWidth="1"/>
    <col min="12" max="12" width="12.625" style="1" hidden="1" customWidth="1"/>
    <col min="13" max="13" width="14.25" style="1" hidden="1" customWidth="1"/>
    <col min="14" max="15" width="11.875" style="1" hidden="1" customWidth="1"/>
    <col min="16" max="16" width="10.125" style="1" hidden="1" customWidth="1"/>
    <col min="17" max="17" width="10.25" style="1" hidden="1" customWidth="1"/>
    <col min="18" max="18" width="12.75" style="1" hidden="1" customWidth="1"/>
    <col min="19" max="19" width="18.75" style="2" hidden="1" customWidth="1"/>
    <col min="20" max="20" width="14" style="3" customWidth="1"/>
    <col min="21" max="21" width="23.375" style="3" customWidth="1"/>
    <col min="22" max="22" width="14" style="3" customWidth="1"/>
    <col min="23" max="23" width="13.375" style="3" customWidth="1"/>
    <col min="24" max="24" width="15.125" style="3" customWidth="1"/>
    <col min="25" max="25" width="15.375" style="3" customWidth="1"/>
    <col min="26" max="26" width="13.875" style="3" customWidth="1" collapsed="1"/>
    <col min="27" max="27" width="20.25" style="17" hidden="1" customWidth="1" outlineLevel="1"/>
    <col min="28" max="28" width="19.625" style="3" hidden="1" customWidth="1" outlineLevel="1" collapsed="1"/>
    <col min="29" max="29" width="21.5" style="3" hidden="1" customWidth="1" outlineLevel="2"/>
    <col min="30" max="30" width="14.875" style="3" hidden="1" customWidth="1" outlineLevel="2"/>
    <col min="31" max="31" width="22.125" style="3" hidden="1" customWidth="1" outlineLevel="2"/>
    <col min="32" max="32" width="32.125" style="18" hidden="1" customWidth="1" outlineLevel="1"/>
    <col min="33" max="33" width="54" style="3" hidden="1" customWidth="1" outlineLevel="1"/>
    <col min="34" max="34" width="14.25" style="3" hidden="1" customWidth="1"/>
    <col min="35" max="35" width="45" style="1" customWidth="1"/>
    <col min="36" max="36" width="34.125" style="1" customWidth="1"/>
    <col min="37" max="37" width="9" style="1"/>
    <col min="38" max="38" width="12.25" style="1" customWidth="1"/>
    <col min="39" max="16384" width="9" style="1"/>
  </cols>
  <sheetData>
    <row r="1" spans="1:36" ht="55.5" customHeight="1" x14ac:dyDescent="0.25">
      <c r="B1" s="22"/>
      <c r="C1" s="22"/>
      <c r="D1" s="22"/>
      <c r="E1" s="22"/>
      <c r="F1" s="22"/>
      <c r="G1" s="22"/>
      <c r="H1" s="22"/>
      <c r="I1" s="22"/>
      <c r="J1" s="22"/>
      <c r="K1" s="22"/>
      <c r="L1" s="22"/>
      <c r="M1" s="22"/>
      <c r="N1" s="22"/>
      <c r="O1" s="22"/>
      <c r="P1" s="22"/>
      <c r="Q1" s="22"/>
      <c r="R1" s="22"/>
      <c r="S1" s="23"/>
      <c r="T1" s="24"/>
      <c r="U1" s="25"/>
      <c r="V1" s="25"/>
      <c r="W1" s="25"/>
      <c r="X1" s="25"/>
      <c r="Y1" s="22"/>
      <c r="Z1" s="147" t="s">
        <v>117</v>
      </c>
      <c r="AA1" s="147"/>
      <c r="AB1" s="147"/>
      <c r="AC1" s="147"/>
      <c r="AD1" s="147"/>
      <c r="AE1" s="147"/>
      <c r="AF1" s="147"/>
      <c r="AG1" s="147"/>
      <c r="AH1" s="147"/>
      <c r="AI1" s="147"/>
    </row>
    <row r="2" spans="1:36" ht="21" customHeight="1" x14ac:dyDescent="0.25">
      <c r="B2" s="26"/>
      <c r="C2" s="154" t="s">
        <v>130</v>
      </c>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22"/>
    </row>
    <row r="3" spans="1:36" ht="3" customHeight="1" thickBot="1" x14ac:dyDescent="0.3">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2"/>
    </row>
    <row r="4" spans="1:36" s="4" customFormat="1" ht="60" customHeight="1" x14ac:dyDescent="0.25">
      <c r="A4" s="133" t="s">
        <v>45</v>
      </c>
      <c r="B4" s="139" t="s">
        <v>50</v>
      </c>
      <c r="C4" s="139" t="s">
        <v>26</v>
      </c>
      <c r="D4" s="139" t="s">
        <v>142</v>
      </c>
      <c r="E4" s="122" t="s">
        <v>143</v>
      </c>
      <c r="F4" s="145" t="s">
        <v>58</v>
      </c>
      <c r="G4" s="145" t="s">
        <v>49</v>
      </c>
      <c r="H4" s="143" t="s">
        <v>59</v>
      </c>
      <c r="I4" s="143" t="s">
        <v>34</v>
      </c>
      <c r="J4" s="143" t="s">
        <v>35</v>
      </c>
      <c r="K4" s="143" t="s">
        <v>36</v>
      </c>
      <c r="L4" s="143" t="s">
        <v>37</v>
      </c>
      <c r="M4" s="143" t="s">
        <v>38</v>
      </c>
      <c r="N4" s="143" t="s">
        <v>39</v>
      </c>
      <c r="O4" s="143" t="s">
        <v>40</v>
      </c>
      <c r="P4" s="143" t="s">
        <v>41</v>
      </c>
      <c r="Q4" s="143" t="s">
        <v>42</v>
      </c>
      <c r="R4" s="143" t="s">
        <v>43</v>
      </c>
      <c r="S4" s="146" t="s">
        <v>44</v>
      </c>
      <c r="T4" s="141" t="s">
        <v>144</v>
      </c>
      <c r="U4" s="156"/>
      <c r="V4" s="136" t="s">
        <v>145</v>
      </c>
      <c r="W4" s="141" t="s">
        <v>33</v>
      </c>
      <c r="X4" s="142"/>
      <c r="Y4" s="142"/>
      <c r="Z4" s="142"/>
      <c r="AA4" s="155" t="s">
        <v>46</v>
      </c>
      <c r="AB4" s="156"/>
      <c r="AC4" s="140" t="s">
        <v>60</v>
      </c>
      <c r="AD4" s="140"/>
      <c r="AE4" s="140"/>
      <c r="AF4" s="157" t="s">
        <v>146</v>
      </c>
      <c r="AG4" s="140" t="s">
        <v>147</v>
      </c>
      <c r="AH4" s="140" t="s">
        <v>57</v>
      </c>
      <c r="AI4" s="148" t="s">
        <v>107</v>
      </c>
    </row>
    <row r="5" spans="1:36" s="4" customFormat="1" ht="18" customHeight="1" x14ac:dyDescent="0.25">
      <c r="A5" s="134"/>
      <c r="B5" s="137"/>
      <c r="C5" s="137"/>
      <c r="D5" s="137"/>
      <c r="E5" s="122"/>
      <c r="F5" s="145"/>
      <c r="G5" s="145"/>
      <c r="H5" s="143"/>
      <c r="I5" s="143"/>
      <c r="J5" s="143"/>
      <c r="K5" s="143"/>
      <c r="L5" s="143"/>
      <c r="M5" s="143"/>
      <c r="N5" s="143"/>
      <c r="O5" s="143"/>
      <c r="P5" s="143"/>
      <c r="Q5" s="143"/>
      <c r="R5" s="143"/>
      <c r="S5" s="143"/>
      <c r="T5" s="140" t="s">
        <v>69</v>
      </c>
      <c r="U5" s="140" t="s">
        <v>148</v>
      </c>
      <c r="V5" s="137"/>
      <c r="W5" s="140" t="s">
        <v>65</v>
      </c>
      <c r="X5" s="140"/>
      <c r="Y5" s="140" t="s">
        <v>66</v>
      </c>
      <c r="Z5" s="140"/>
      <c r="AA5" s="28"/>
      <c r="AB5" s="29"/>
      <c r="AC5" s="30"/>
      <c r="AD5" s="30"/>
      <c r="AE5" s="30"/>
      <c r="AF5" s="158"/>
      <c r="AG5" s="140"/>
      <c r="AH5" s="140"/>
      <c r="AI5" s="149"/>
    </row>
    <row r="6" spans="1:36" s="4" customFormat="1" ht="37.5" customHeight="1" thickBot="1" x14ac:dyDescent="0.3">
      <c r="A6" s="135" t="s">
        <v>45</v>
      </c>
      <c r="B6" s="138"/>
      <c r="C6" s="138"/>
      <c r="D6" s="138"/>
      <c r="E6" s="122"/>
      <c r="F6" s="145"/>
      <c r="G6" s="145"/>
      <c r="H6" s="144"/>
      <c r="I6" s="144"/>
      <c r="J6" s="144"/>
      <c r="K6" s="144"/>
      <c r="L6" s="144"/>
      <c r="M6" s="144"/>
      <c r="N6" s="144"/>
      <c r="O6" s="144"/>
      <c r="P6" s="144"/>
      <c r="Q6" s="144"/>
      <c r="R6" s="144"/>
      <c r="S6" s="144"/>
      <c r="T6" s="140"/>
      <c r="U6" s="140"/>
      <c r="V6" s="138"/>
      <c r="W6" s="31" t="s">
        <v>67</v>
      </c>
      <c r="X6" s="31" t="s">
        <v>68</v>
      </c>
      <c r="Y6" s="31" t="s">
        <v>67</v>
      </c>
      <c r="Z6" s="32" t="s">
        <v>68</v>
      </c>
      <c r="AA6" s="33" t="s">
        <v>149</v>
      </c>
      <c r="AB6" s="32" t="s">
        <v>150</v>
      </c>
      <c r="AC6" s="30" t="s">
        <v>61</v>
      </c>
      <c r="AD6" s="30" t="s">
        <v>62</v>
      </c>
      <c r="AE6" s="30" t="s">
        <v>64</v>
      </c>
      <c r="AF6" s="159"/>
      <c r="AG6" s="140"/>
      <c r="AH6" s="140" t="s">
        <v>57</v>
      </c>
      <c r="AI6" s="150"/>
    </row>
    <row r="7" spans="1:36" s="4" customFormat="1" x14ac:dyDescent="0.25">
      <c r="A7" s="5">
        <v>1</v>
      </c>
      <c r="B7" s="34">
        <v>1</v>
      </c>
      <c r="C7" s="34">
        <v>2</v>
      </c>
      <c r="D7" s="34">
        <v>3</v>
      </c>
      <c r="E7" s="34">
        <v>3</v>
      </c>
      <c r="F7" s="34">
        <v>4</v>
      </c>
      <c r="G7" s="34">
        <v>5</v>
      </c>
      <c r="H7" s="34"/>
      <c r="I7" s="34">
        <v>9</v>
      </c>
      <c r="J7" s="34">
        <v>10</v>
      </c>
      <c r="K7" s="34">
        <v>11</v>
      </c>
      <c r="L7" s="34">
        <v>12</v>
      </c>
      <c r="M7" s="34">
        <v>13</v>
      </c>
      <c r="N7" s="34">
        <v>14</v>
      </c>
      <c r="O7" s="34">
        <v>15</v>
      </c>
      <c r="P7" s="34">
        <v>16</v>
      </c>
      <c r="Q7" s="34">
        <v>17</v>
      </c>
      <c r="R7" s="34">
        <v>18</v>
      </c>
      <c r="S7" s="34">
        <v>19</v>
      </c>
      <c r="T7" s="34">
        <v>6</v>
      </c>
      <c r="U7" s="34">
        <v>7</v>
      </c>
      <c r="V7" s="34">
        <v>8</v>
      </c>
      <c r="W7" s="34">
        <v>9</v>
      </c>
      <c r="X7" s="34">
        <v>10</v>
      </c>
      <c r="Y7" s="34">
        <v>11</v>
      </c>
      <c r="Z7" s="34">
        <v>12</v>
      </c>
      <c r="AA7" s="34">
        <v>12</v>
      </c>
      <c r="AB7" s="34">
        <v>12</v>
      </c>
      <c r="AC7" s="34">
        <v>12</v>
      </c>
      <c r="AD7" s="34">
        <v>12</v>
      </c>
      <c r="AE7" s="34">
        <v>12</v>
      </c>
      <c r="AF7" s="34">
        <v>12</v>
      </c>
      <c r="AG7" s="34">
        <v>12</v>
      </c>
      <c r="AH7" s="34">
        <v>12</v>
      </c>
      <c r="AI7" s="34">
        <v>13</v>
      </c>
    </row>
    <row r="8" spans="1:36" s="4" customFormat="1" ht="42.75" customHeight="1" x14ac:dyDescent="0.25">
      <c r="A8" s="5"/>
      <c r="B8" s="117" t="s">
        <v>135</v>
      </c>
      <c r="C8" s="164"/>
      <c r="D8" s="35"/>
      <c r="E8" s="36"/>
      <c r="F8" s="37">
        <f>F13+F21+F32+F26+F29+F34</f>
        <v>259200684</v>
      </c>
      <c r="G8" s="37">
        <f>G13+G21+G32+G26+G29+G34</f>
        <v>219870583</v>
      </c>
      <c r="H8" s="38"/>
      <c r="I8" s="38"/>
      <c r="J8" s="38"/>
      <c r="K8" s="38"/>
      <c r="L8" s="38"/>
      <c r="M8" s="38"/>
      <c r="N8" s="38"/>
      <c r="O8" s="38"/>
      <c r="P8" s="38"/>
      <c r="Q8" s="38"/>
      <c r="R8" s="38"/>
      <c r="S8" s="38"/>
      <c r="T8" s="122"/>
      <c r="U8" s="122"/>
      <c r="V8" s="122"/>
      <c r="W8" s="122"/>
      <c r="X8" s="122"/>
      <c r="Y8" s="122"/>
      <c r="Z8" s="122"/>
      <c r="AA8" s="122"/>
      <c r="AB8" s="122"/>
      <c r="AC8" s="122"/>
      <c r="AD8" s="122"/>
      <c r="AE8" s="122"/>
      <c r="AF8" s="122"/>
      <c r="AG8" s="122"/>
      <c r="AH8" s="122"/>
      <c r="AI8" s="122"/>
    </row>
    <row r="9" spans="1:36" s="4" customFormat="1" ht="15.75" customHeight="1" x14ac:dyDescent="0.25">
      <c r="A9" s="5"/>
      <c r="B9" s="39"/>
      <c r="C9" s="40"/>
      <c r="D9" s="40"/>
      <c r="E9" s="41" t="s">
        <v>70</v>
      </c>
      <c r="F9" s="37">
        <f>F14+F15+F17++F18+F16+F27+F30+F19+F25+F22+F23+F24</f>
        <v>211589588.82352942</v>
      </c>
      <c r="G9" s="37">
        <f>G14+G15+G17++G18+G16+G27+G30+G19+G25+G22+G23+G24</f>
        <v>179350151</v>
      </c>
      <c r="H9" s="38"/>
      <c r="I9" s="38"/>
      <c r="J9" s="38"/>
      <c r="K9" s="38"/>
      <c r="L9" s="38"/>
      <c r="M9" s="38"/>
      <c r="N9" s="38"/>
      <c r="O9" s="38"/>
      <c r="P9" s="38"/>
      <c r="Q9" s="38"/>
      <c r="R9" s="38"/>
      <c r="S9" s="38"/>
      <c r="T9" s="151"/>
      <c r="U9" s="152"/>
      <c r="V9" s="152"/>
      <c r="W9" s="152"/>
      <c r="X9" s="152"/>
      <c r="Y9" s="152"/>
      <c r="Z9" s="152"/>
      <c r="AA9" s="152"/>
      <c r="AB9" s="152"/>
      <c r="AC9" s="152"/>
      <c r="AD9" s="152"/>
      <c r="AE9" s="152"/>
      <c r="AF9" s="152"/>
      <c r="AG9" s="152"/>
      <c r="AH9" s="152"/>
      <c r="AI9" s="153"/>
    </row>
    <row r="10" spans="1:36" s="4" customFormat="1" ht="15.75" customHeight="1" x14ac:dyDescent="0.25">
      <c r="A10" s="5"/>
      <c r="B10" s="117" t="s">
        <v>71</v>
      </c>
      <c r="C10" s="120"/>
      <c r="D10" s="120"/>
      <c r="E10" s="121"/>
      <c r="F10" s="37">
        <f>F33+F34+F31</f>
        <v>71633121</v>
      </c>
      <c r="G10" s="37">
        <f>G33+G34+G31</f>
        <v>60888154</v>
      </c>
      <c r="H10" s="38"/>
      <c r="I10" s="38"/>
      <c r="J10" s="38"/>
      <c r="K10" s="38"/>
      <c r="L10" s="38"/>
      <c r="M10" s="38"/>
      <c r="N10" s="38"/>
      <c r="O10" s="38"/>
      <c r="P10" s="38"/>
      <c r="Q10" s="38"/>
      <c r="R10" s="38"/>
      <c r="S10" s="38"/>
      <c r="T10" s="122"/>
      <c r="U10" s="122"/>
      <c r="V10" s="122"/>
      <c r="W10" s="122"/>
      <c r="X10" s="122"/>
      <c r="Y10" s="122"/>
      <c r="Z10" s="122"/>
      <c r="AA10" s="122"/>
      <c r="AB10" s="122"/>
      <c r="AC10" s="122"/>
      <c r="AD10" s="122"/>
      <c r="AE10" s="122"/>
      <c r="AF10" s="122"/>
      <c r="AG10" s="122"/>
      <c r="AH10" s="122"/>
      <c r="AI10" s="122"/>
    </row>
    <row r="11" spans="1:36" s="4" customFormat="1" x14ac:dyDescent="0.25">
      <c r="A11" s="5"/>
      <c r="B11" s="117" t="s">
        <v>82</v>
      </c>
      <c r="C11" s="120"/>
      <c r="D11" s="120"/>
      <c r="E11" s="121"/>
      <c r="F11" s="37">
        <f>F20+F28</f>
        <v>13062619</v>
      </c>
      <c r="G11" s="37">
        <f>G20+G28</f>
        <v>11103226</v>
      </c>
      <c r="H11" s="38"/>
      <c r="I11" s="38"/>
      <c r="J11" s="38"/>
      <c r="K11" s="38"/>
      <c r="L11" s="38"/>
      <c r="M11" s="38"/>
      <c r="N11" s="38"/>
      <c r="O11" s="38"/>
      <c r="P11" s="38"/>
      <c r="Q11" s="38"/>
      <c r="R11" s="38"/>
      <c r="S11" s="38"/>
      <c r="T11" s="122"/>
      <c r="U11" s="122"/>
      <c r="V11" s="122"/>
      <c r="W11" s="122"/>
      <c r="X11" s="122"/>
      <c r="Y11" s="122"/>
      <c r="Z11" s="122"/>
      <c r="AA11" s="122"/>
      <c r="AB11" s="122"/>
      <c r="AC11" s="122"/>
      <c r="AD11" s="122"/>
      <c r="AE11" s="122"/>
      <c r="AF11" s="122"/>
      <c r="AG11" s="122"/>
      <c r="AH11" s="122"/>
      <c r="AI11" s="122"/>
    </row>
    <row r="12" spans="1:36" s="4" customFormat="1" x14ac:dyDescent="0.25">
      <c r="A12" s="5"/>
      <c r="B12" s="117"/>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9"/>
    </row>
    <row r="13" spans="1:36" x14ac:dyDescent="0.25">
      <c r="A13" s="6"/>
      <c r="B13" s="123" t="s">
        <v>72</v>
      </c>
      <c r="C13" s="123"/>
      <c r="D13" s="123"/>
      <c r="E13" s="123"/>
      <c r="F13" s="42">
        <f>SUM(F14:F20)-F14</f>
        <v>107226872</v>
      </c>
      <c r="G13" s="42">
        <f>SUM(G14:G20)-G14</f>
        <v>91142842</v>
      </c>
      <c r="H13" s="43"/>
      <c r="I13" s="43"/>
      <c r="J13" s="43"/>
      <c r="K13" s="43"/>
      <c r="L13" s="43"/>
      <c r="M13" s="43"/>
      <c r="N13" s="43"/>
      <c r="O13" s="43"/>
      <c r="P13" s="43"/>
      <c r="Q13" s="43"/>
      <c r="R13" s="43"/>
      <c r="S13" s="43"/>
      <c r="T13" s="124"/>
      <c r="U13" s="124"/>
      <c r="V13" s="124"/>
      <c r="W13" s="124"/>
      <c r="X13" s="124"/>
      <c r="Y13" s="124"/>
      <c r="Z13" s="124"/>
      <c r="AA13" s="124"/>
      <c r="AB13" s="124"/>
      <c r="AC13" s="124"/>
      <c r="AD13" s="124"/>
      <c r="AE13" s="124"/>
      <c r="AF13" s="124"/>
      <c r="AG13" s="124"/>
      <c r="AH13" s="124"/>
      <c r="AI13" s="124"/>
    </row>
    <row r="14" spans="1:36" ht="51.75" customHeight="1" x14ac:dyDescent="0.25">
      <c r="A14" s="6"/>
      <c r="B14" s="44" t="s">
        <v>24</v>
      </c>
      <c r="C14" s="45" t="s">
        <v>31</v>
      </c>
      <c r="D14" s="46" t="s">
        <v>3</v>
      </c>
      <c r="E14" s="46" t="s">
        <v>2</v>
      </c>
      <c r="F14" s="47">
        <f t="shared" ref="F14:F18" si="0">G14+M14</f>
        <v>4874359</v>
      </c>
      <c r="G14" s="48">
        <f>I14+J14+K14</f>
        <v>4092205</v>
      </c>
      <c r="H14" s="48"/>
      <c r="I14" s="47">
        <v>0</v>
      </c>
      <c r="J14" s="47">
        <v>0</v>
      </c>
      <c r="K14" s="47">
        <v>4092205</v>
      </c>
      <c r="L14" s="49">
        <f>G14/F14</f>
        <v>0.83953705502610698</v>
      </c>
      <c r="M14" s="48">
        <f t="shared" ref="M14:M20" si="1">N14+P14+R14</f>
        <v>782154</v>
      </c>
      <c r="N14" s="48">
        <v>782154</v>
      </c>
      <c r="O14" s="49">
        <f t="shared" ref="O14:O19" si="2">N14/F14</f>
        <v>0.16046294497389299</v>
      </c>
      <c r="P14" s="47">
        <v>0</v>
      </c>
      <c r="Q14" s="49">
        <f t="shared" ref="Q14:Q19" si="3">P14/F14</f>
        <v>0</v>
      </c>
      <c r="R14" s="47">
        <v>0</v>
      </c>
      <c r="S14" s="49">
        <f t="shared" ref="S14:S19" si="4">R14/F14</f>
        <v>0</v>
      </c>
      <c r="T14" s="50" t="s">
        <v>56</v>
      </c>
      <c r="U14" s="51" t="s">
        <v>108</v>
      </c>
      <c r="V14" s="51">
        <v>42949</v>
      </c>
      <c r="W14" s="50" t="s">
        <v>56</v>
      </c>
      <c r="X14" s="51" t="s">
        <v>110</v>
      </c>
      <c r="Y14" s="21" t="s">
        <v>138</v>
      </c>
      <c r="Z14" s="51" t="s">
        <v>129</v>
      </c>
      <c r="AA14" s="52">
        <v>2</v>
      </c>
      <c r="AB14" s="53" t="s">
        <v>32</v>
      </c>
      <c r="AC14" s="54"/>
      <c r="AD14" s="54"/>
      <c r="AE14" s="54"/>
      <c r="AF14" s="52">
        <v>4</v>
      </c>
      <c r="AG14" s="50" t="s">
        <v>47</v>
      </c>
      <c r="AH14" s="55"/>
      <c r="AI14" s="56"/>
    </row>
    <row r="15" spans="1:36" ht="93" customHeight="1" x14ac:dyDescent="0.25">
      <c r="A15" s="6"/>
      <c r="B15" s="57" t="s">
        <v>19</v>
      </c>
      <c r="C15" s="45" t="s">
        <v>20</v>
      </c>
      <c r="D15" s="44" t="s">
        <v>18</v>
      </c>
      <c r="E15" s="44" t="s">
        <v>1</v>
      </c>
      <c r="F15" s="48">
        <f t="shared" si="0"/>
        <v>34000000</v>
      </c>
      <c r="G15" s="48">
        <f>I15+J15+K15</f>
        <v>28900000</v>
      </c>
      <c r="H15" s="48"/>
      <c r="I15" s="48">
        <v>0</v>
      </c>
      <c r="J15" s="48">
        <v>28900000</v>
      </c>
      <c r="K15" s="48">
        <v>0</v>
      </c>
      <c r="L15" s="49">
        <f t="shared" ref="L15:L17" si="5">G15/F15</f>
        <v>0.85</v>
      </c>
      <c r="M15" s="48">
        <f t="shared" si="1"/>
        <v>5100000</v>
      </c>
      <c r="N15" s="48">
        <v>1972000</v>
      </c>
      <c r="O15" s="49">
        <f t="shared" si="2"/>
        <v>5.8000000000000003E-2</v>
      </c>
      <c r="P15" s="48">
        <v>0</v>
      </c>
      <c r="Q15" s="49">
        <f t="shared" si="3"/>
        <v>0</v>
      </c>
      <c r="R15" s="48">
        <v>3128000</v>
      </c>
      <c r="S15" s="49">
        <f t="shared" si="4"/>
        <v>9.1999999999999998E-2</v>
      </c>
      <c r="T15" s="50" t="s">
        <v>106</v>
      </c>
      <c r="U15" s="51" t="s">
        <v>121</v>
      </c>
      <c r="V15" s="50"/>
      <c r="W15" s="50" t="s">
        <v>151</v>
      </c>
      <c r="X15" s="58" t="s">
        <v>104</v>
      </c>
      <c r="Y15" s="50" t="s">
        <v>152</v>
      </c>
      <c r="Z15" s="58" t="s">
        <v>104</v>
      </c>
      <c r="AA15" s="52">
        <v>2</v>
      </c>
      <c r="AB15" s="53" t="s">
        <v>32</v>
      </c>
      <c r="AC15" s="50"/>
      <c r="AD15" s="50"/>
      <c r="AE15" s="50"/>
      <c r="AF15" s="52">
        <v>4</v>
      </c>
      <c r="AG15" s="50"/>
      <c r="AH15" s="55"/>
      <c r="AI15" s="59" t="s">
        <v>153</v>
      </c>
    </row>
    <row r="16" spans="1:36" s="9" customFormat="1" ht="58.5" customHeight="1" x14ac:dyDescent="0.25">
      <c r="A16" s="7"/>
      <c r="B16" s="60" t="s">
        <v>8</v>
      </c>
      <c r="C16" s="61" t="s">
        <v>9</v>
      </c>
      <c r="D16" s="46" t="s">
        <v>18</v>
      </c>
      <c r="E16" s="46" t="s">
        <v>2</v>
      </c>
      <c r="F16" s="48">
        <f>G16+M16</f>
        <v>20000000</v>
      </c>
      <c r="G16" s="48">
        <f>I16+J16+K16</f>
        <v>17000000</v>
      </c>
      <c r="H16" s="62"/>
      <c r="I16" s="63">
        <v>0</v>
      </c>
      <c r="J16" s="63">
        <v>0</v>
      </c>
      <c r="K16" s="62">
        <v>17000000</v>
      </c>
      <c r="L16" s="64">
        <f>G16/F16</f>
        <v>0.85</v>
      </c>
      <c r="M16" s="62">
        <f>N16+P16+R16</f>
        <v>3000000</v>
      </c>
      <c r="N16" s="62">
        <v>3000000</v>
      </c>
      <c r="O16" s="64">
        <f>N16/F16</f>
        <v>0.15</v>
      </c>
      <c r="P16" s="63">
        <v>0</v>
      </c>
      <c r="Q16" s="64">
        <f>P16/F16</f>
        <v>0</v>
      </c>
      <c r="R16" s="63">
        <v>0</v>
      </c>
      <c r="S16" s="64">
        <f>R16/F16</f>
        <v>0</v>
      </c>
      <c r="T16" s="20" t="s">
        <v>139</v>
      </c>
      <c r="U16" s="58" t="s">
        <v>104</v>
      </c>
      <c r="V16" s="46"/>
      <c r="W16" s="20" t="s">
        <v>139</v>
      </c>
      <c r="X16" s="58" t="s">
        <v>104</v>
      </c>
      <c r="Y16" s="20" t="s">
        <v>140</v>
      </c>
      <c r="Z16" s="58" t="s">
        <v>104</v>
      </c>
      <c r="AA16" s="65">
        <v>2</v>
      </c>
      <c r="AB16" s="66" t="s">
        <v>32</v>
      </c>
      <c r="AC16" s="66"/>
      <c r="AD16" s="66"/>
      <c r="AE16" s="66"/>
      <c r="AF16" s="65">
        <v>4</v>
      </c>
      <c r="AG16" s="66"/>
      <c r="AH16" s="66"/>
      <c r="AI16" s="131" t="s">
        <v>154</v>
      </c>
      <c r="AJ16" s="8"/>
    </row>
    <row r="17" spans="1:278" ht="86.25" customHeight="1" x14ac:dyDescent="0.25">
      <c r="A17" s="6"/>
      <c r="B17" s="57" t="s">
        <v>4</v>
      </c>
      <c r="C17" s="67" t="s">
        <v>94</v>
      </c>
      <c r="D17" s="46" t="s">
        <v>18</v>
      </c>
      <c r="E17" s="46" t="s">
        <v>2</v>
      </c>
      <c r="F17" s="48">
        <f t="shared" si="0"/>
        <v>10815000</v>
      </c>
      <c r="G17" s="48">
        <f t="shared" ref="G17:G18" si="6">I17+J17+K17</f>
        <v>9192750</v>
      </c>
      <c r="H17" s="48"/>
      <c r="I17" s="47">
        <v>0</v>
      </c>
      <c r="J17" s="47">
        <v>0</v>
      </c>
      <c r="K17" s="48">
        <v>9192750</v>
      </c>
      <c r="L17" s="49">
        <f t="shared" si="5"/>
        <v>0.85</v>
      </c>
      <c r="M17" s="48">
        <f t="shared" si="1"/>
        <v>1622250</v>
      </c>
      <c r="N17" s="48">
        <v>1622250</v>
      </c>
      <c r="O17" s="49">
        <f t="shared" si="2"/>
        <v>0.15</v>
      </c>
      <c r="P17" s="47">
        <v>0</v>
      </c>
      <c r="Q17" s="49">
        <f t="shared" si="3"/>
        <v>0</v>
      </c>
      <c r="R17" s="47">
        <v>0</v>
      </c>
      <c r="S17" s="49">
        <f t="shared" si="4"/>
        <v>0</v>
      </c>
      <c r="T17" s="50" t="s">
        <v>136</v>
      </c>
      <c r="U17" s="68" t="s">
        <v>32</v>
      </c>
      <c r="V17" s="69"/>
      <c r="W17" s="50" t="s">
        <v>136</v>
      </c>
      <c r="X17" s="68" t="s">
        <v>32</v>
      </c>
      <c r="Y17" s="50" t="s">
        <v>137</v>
      </c>
      <c r="Z17" s="53" t="s">
        <v>32</v>
      </c>
      <c r="AA17" s="52">
        <v>2</v>
      </c>
      <c r="AB17" s="53" t="s">
        <v>32</v>
      </c>
      <c r="AC17" s="50"/>
      <c r="AD17" s="50"/>
      <c r="AE17" s="50"/>
      <c r="AF17" s="52">
        <v>4</v>
      </c>
      <c r="AG17" s="50"/>
      <c r="AH17" s="55"/>
      <c r="AI17" s="132"/>
      <c r="AJ17" s="11"/>
    </row>
    <row r="18" spans="1:278" ht="45" customHeight="1" x14ac:dyDescent="0.25">
      <c r="A18" s="6"/>
      <c r="B18" s="57" t="s">
        <v>7</v>
      </c>
      <c r="C18" s="67" t="s">
        <v>95</v>
      </c>
      <c r="D18" s="46" t="s">
        <v>18</v>
      </c>
      <c r="E18" s="46" t="s">
        <v>2</v>
      </c>
      <c r="F18" s="47">
        <f t="shared" si="0"/>
        <v>34340685</v>
      </c>
      <c r="G18" s="48">
        <f t="shared" si="6"/>
        <v>29189583</v>
      </c>
      <c r="H18" s="48"/>
      <c r="I18" s="47">
        <v>0</v>
      </c>
      <c r="J18" s="47">
        <v>0</v>
      </c>
      <c r="K18" s="47">
        <v>29189583</v>
      </c>
      <c r="L18" s="49">
        <f t="shared" ref="L18:L19" si="7">G18/F18</f>
        <v>0.85000002183998369</v>
      </c>
      <c r="M18" s="48">
        <f t="shared" si="1"/>
        <v>5151102</v>
      </c>
      <c r="N18" s="47">
        <v>5151102</v>
      </c>
      <c r="O18" s="49">
        <f t="shared" si="2"/>
        <v>0.14999997816001631</v>
      </c>
      <c r="P18" s="47">
        <v>0</v>
      </c>
      <c r="Q18" s="49">
        <f t="shared" si="3"/>
        <v>0</v>
      </c>
      <c r="R18" s="47">
        <v>0</v>
      </c>
      <c r="S18" s="49">
        <f t="shared" si="4"/>
        <v>0</v>
      </c>
      <c r="T18" s="50" t="s">
        <v>98</v>
      </c>
      <c r="U18" s="68" t="s">
        <v>32</v>
      </c>
      <c r="V18" s="70"/>
      <c r="W18" s="50" t="s">
        <v>100</v>
      </c>
      <c r="X18" s="68" t="s">
        <v>32</v>
      </c>
      <c r="Y18" s="50" t="s">
        <v>101</v>
      </c>
      <c r="Z18" s="53" t="s">
        <v>32</v>
      </c>
      <c r="AA18" s="52">
        <v>2</v>
      </c>
      <c r="AB18" s="53" t="s">
        <v>32</v>
      </c>
      <c r="AC18" s="50"/>
      <c r="AD18" s="50"/>
      <c r="AE18" s="50"/>
      <c r="AF18" s="52">
        <v>4</v>
      </c>
      <c r="AG18" s="50"/>
      <c r="AH18" s="55"/>
      <c r="AI18" s="71"/>
    </row>
    <row r="19" spans="1:278" ht="36.75" customHeight="1" x14ac:dyDescent="0.25">
      <c r="A19" s="6"/>
      <c r="B19" s="44" t="s">
        <v>25</v>
      </c>
      <c r="C19" s="45" t="s">
        <v>96</v>
      </c>
      <c r="D19" s="46" t="s">
        <v>18</v>
      </c>
      <c r="E19" s="46" t="s">
        <v>2</v>
      </c>
      <c r="F19" s="48">
        <f t="shared" ref="F19" si="8">G19+M19</f>
        <v>4221187</v>
      </c>
      <c r="G19" s="48">
        <f>I19+J19+K19</f>
        <v>3588009</v>
      </c>
      <c r="H19" s="48"/>
      <c r="I19" s="47">
        <v>0</v>
      </c>
      <c r="J19" s="47">
        <v>0</v>
      </c>
      <c r="K19" s="47">
        <v>3588009</v>
      </c>
      <c r="L19" s="49">
        <f t="shared" si="7"/>
        <v>0.85000001184500951</v>
      </c>
      <c r="M19" s="48">
        <f t="shared" si="1"/>
        <v>633178</v>
      </c>
      <c r="N19" s="47">
        <v>0</v>
      </c>
      <c r="O19" s="49">
        <f t="shared" si="2"/>
        <v>0</v>
      </c>
      <c r="P19" s="47">
        <v>0</v>
      </c>
      <c r="Q19" s="49">
        <f t="shared" si="3"/>
        <v>0</v>
      </c>
      <c r="R19" s="47">
        <v>633178</v>
      </c>
      <c r="S19" s="49">
        <f t="shared" si="4"/>
        <v>0.14999998815499052</v>
      </c>
      <c r="T19" s="50" t="s">
        <v>99</v>
      </c>
      <c r="U19" s="68" t="s">
        <v>32</v>
      </c>
      <c r="V19" s="69"/>
      <c r="W19" s="50" t="s">
        <v>99</v>
      </c>
      <c r="X19" s="68" t="s">
        <v>32</v>
      </c>
      <c r="Y19" s="50" t="s">
        <v>101</v>
      </c>
      <c r="Z19" s="68" t="s">
        <v>32</v>
      </c>
      <c r="AA19" s="72" t="s">
        <v>15</v>
      </c>
      <c r="AB19" s="53" t="s">
        <v>32</v>
      </c>
      <c r="AC19" s="50"/>
      <c r="AD19" s="50"/>
      <c r="AE19" s="50"/>
      <c r="AF19" s="50" t="s">
        <v>14</v>
      </c>
      <c r="AG19" s="50" t="s">
        <v>14</v>
      </c>
      <c r="AH19" s="55"/>
      <c r="AI19" s="71"/>
    </row>
    <row r="20" spans="1:278" ht="36.75" customHeight="1" x14ac:dyDescent="0.25">
      <c r="A20" s="6"/>
      <c r="B20" s="57" t="s">
        <v>77</v>
      </c>
      <c r="C20" s="45" t="s">
        <v>78</v>
      </c>
      <c r="D20" s="44" t="s">
        <v>3</v>
      </c>
      <c r="E20" s="44" t="s">
        <v>2</v>
      </c>
      <c r="F20" s="48">
        <f>G20+M20</f>
        <v>3850000</v>
      </c>
      <c r="G20" s="48">
        <f>I20+J20+K20</f>
        <v>3272500</v>
      </c>
      <c r="H20" s="48"/>
      <c r="I20" s="48">
        <v>0</v>
      </c>
      <c r="J20" s="48">
        <v>0</v>
      </c>
      <c r="K20" s="48">
        <v>3272500</v>
      </c>
      <c r="L20" s="49">
        <f>G20/F20</f>
        <v>0.85</v>
      </c>
      <c r="M20" s="48">
        <f t="shared" si="1"/>
        <v>577500</v>
      </c>
      <c r="N20" s="48">
        <v>577500</v>
      </c>
      <c r="O20" s="49">
        <f>N20/F20</f>
        <v>0.15</v>
      </c>
      <c r="P20" s="48">
        <v>0</v>
      </c>
      <c r="Q20" s="49">
        <f>P20/F20</f>
        <v>0</v>
      </c>
      <c r="R20" s="48">
        <v>0</v>
      </c>
      <c r="S20" s="49">
        <f>R20/F20</f>
        <v>0</v>
      </c>
      <c r="T20" s="73">
        <v>2019</v>
      </c>
      <c r="U20" s="68" t="s">
        <v>32</v>
      </c>
      <c r="V20" s="74"/>
      <c r="W20" s="73">
        <v>2019</v>
      </c>
      <c r="X20" s="68" t="s">
        <v>32</v>
      </c>
      <c r="Y20" s="73">
        <v>2019</v>
      </c>
      <c r="Z20" s="68" t="s">
        <v>32</v>
      </c>
      <c r="AA20" s="52">
        <v>2</v>
      </c>
      <c r="AB20" s="53" t="s">
        <v>32</v>
      </c>
      <c r="AC20" s="54"/>
      <c r="AD20" s="54"/>
      <c r="AE20" s="54"/>
      <c r="AF20" s="52">
        <v>4</v>
      </c>
      <c r="AG20" s="50"/>
      <c r="AH20" s="55"/>
      <c r="AI20" s="71"/>
    </row>
    <row r="21" spans="1:278" x14ac:dyDescent="0.25">
      <c r="A21" s="6"/>
      <c r="B21" s="123" t="s">
        <v>73</v>
      </c>
      <c r="C21" s="123"/>
      <c r="D21" s="123"/>
      <c r="E21" s="123"/>
      <c r="F21" s="75">
        <f>SUM(F22:F25)-F25</f>
        <v>55299609</v>
      </c>
      <c r="G21" s="75">
        <f>SUM(G22:G25)-G25</f>
        <v>46554668</v>
      </c>
      <c r="H21" s="76"/>
      <c r="I21" s="77"/>
      <c r="J21" s="77"/>
      <c r="K21" s="77"/>
      <c r="L21" s="78"/>
      <c r="M21" s="76"/>
      <c r="N21" s="77"/>
      <c r="O21" s="78"/>
      <c r="P21" s="77"/>
      <c r="Q21" s="78"/>
      <c r="R21" s="77"/>
      <c r="S21" s="78"/>
      <c r="T21" s="125"/>
      <c r="U21" s="125"/>
      <c r="V21" s="125"/>
      <c r="W21" s="125"/>
      <c r="X21" s="125"/>
      <c r="Y21" s="125"/>
      <c r="Z21" s="125"/>
      <c r="AA21" s="125"/>
      <c r="AB21" s="125"/>
      <c r="AC21" s="125"/>
      <c r="AD21" s="125"/>
      <c r="AE21" s="125"/>
      <c r="AF21" s="125"/>
      <c r="AG21" s="125"/>
      <c r="AH21" s="125"/>
      <c r="AI21" s="125"/>
    </row>
    <row r="22" spans="1:278" s="13" customFormat="1" ht="70.5" customHeight="1" x14ac:dyDescent="0.25">
      <c r="A22" s="12"/>
      <c r="B22" s="79" t="s">
        <v>92</v>
      </c>
      <c r="C22" s="80" t="s">
        <v>93</v>
      </c>
      <c r="D22" s="81"/>
      <c r="E22" s="81" t="s">
        <v>1</v>
      </c>
      <c r="F22" s="82">
        <f>G22+M22</f>
        <v>10007862</v>
      </c>
      <c r="G22" s="82">
        <f>I22+J22+K22+1</f>
        <v>8506683</v>
      </c>
      <c r="H22" s="82"/>
      <c r="I22" s="83">
        <v>0</v>
      </c>
      <c r="J22" s="83">
        <v>8506682</v>
      </c>
      <c r="K22" s="83">
        <v>0</v>
      </c>
      <c r="L22" s="84">
        <f t="shared" ref="L22:L23" si="9">G22/F22</f>
        <v>0.85000002997643254</v>
      </c>
      <c r="M22" s="82">
        <f>N22+P22+R22</f>
        <v>1501179</v>
      </c>
      <c r="N22" s="83">
        <v>0</v>
      </c>
      <c r="O22" s="84">
        <f t="shared" ref="O22:O23" si="10">N22/F22</f>
        <v>0</v>
      </c>
      <c r="P22" s="83">
        <v>0</v>
      </c>
      <c r="Q22" s="84">
        <f t="shared" ref="Q22:Q23" si="11">P22/F22</f>
        <v>0</v>
      </c>
      <c r="R22" s="83">
        <v>1501179</v>
      </c>
      <c r="S22" s="84">
        <f t="shared" ref="S22:S23" si="12">R22/F22</f>
        <v>0.14999997002356746</v>
      </c>
      <c r="T22" s="54" t="s">
        <v>6</v>
      </c>
      <c r="U22" s="85" t="s">
        <v>6</v>
      </c>
      <c r="V22" s="74" t="s">
        <v>6</v>
      </c>
      <c r="W22" s="86" t="s">
        <v>155</v>
      </c>
      <c r="X22" s="87" t="s">
        <v>123</v>
      </c>
      <c r="Y22" s="86" t="s">
        <v>156</v>
      </c>
      <c r="Z22" s="130" t="s">
        <v>157</v>
      </c>
      <c r="AA22" s="128"/>
      <c r="AB22" s="128"/>
      <c r="AC22" s="128"/>
      <c r="AD22" s="128"/>
      <c r="AE22" s="128"/>
      <c r="AF22" s="128"/>
      <c r="AG22" s="128"/>
      <c r="AH22" s="128"/>
      <c r="AI22" s="129"/>
      <c r="AJ22" s="1"/>
      <c r="AK22" s="1"/>
      <c r="AL22" s="1"/>
      <c r="AM22" s="1"/>
      <c r="AN22" s="1"/>
      <c r="AO22" s="1"/>
      <c r="AP22" s="1"/>
      <c r="AQ22" s="1"/>
      <c r="AR22" s="1"/>
      <c r="AS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row>
    <row r="23" spans="1:278" ht="59.25" customHeight="1" x14ac:dyDescent="0.25">
      <c r="A23" s="6"/>
      <c r="B23" s="44" t="s">
        <v>83</v>
      </c>
      <c r="C23" s="45" t="s">
        <v>128</v>
      </c>
      <c r="D23" s="46" t="s">
        <v>3</v>
      </c>
      <c r="E23" s="46" t="s">
        <v>1</v>
      </c>
      <c r="F23" s="48">
        <f>G23+M23</f>
        <v>32507612</v>
      </c>
      <c r="G23" s="48">
        <f>I23+J23+K23</f>
        <v>27631470</v>
      </c>
      <c r="H23" s="48"/>
      <c r="I23" s="47">
        <v>0</v>
      </c>
      <c r="J23" s="47">
        <v>27631470</v>
      </c>
      <c r="K23" s="47">
        <v>0</v>
      </c>
      <c r="L23" s="49">
        <f t="shared" si="9"/>
        <v>0.84999999384759484</v>
      </c>
      <c r="M23" s="48">
        <f>N23+P23+R23</f>
        <v>4876142</v>
      </c>
      <c r="N23" s="47">
        <v>4876142</v>
      </c>
      <c r="O23" s="49">
        <f t="shared" si="10"/>
        <v>0.15000000615240516</v>
      </c>
      <c r="P23" s="47">
        <v>0</v>
      </c>
      <c r="Q23" s="49">
        <f t="shared" si="11"/>
        <v>0</v>
      </c>
      <c r="R23" s="47">
        <v>0</v>
      </c>
      <c r="S23" s="49">
        <f t="shared" si="12"/>
        <v>0</v>
      </c>
      <c r="T23" s="50" t="s">
        <v>90</v>
      </c>
      <c r="U23" s="51" t="s">
        <v>111</v>
      </c>
      <c r="V23" s="51">
        <v>42923</v>
      </c>
      <c r="W23" s="50" t="s">
        <v>158</v>
      </c>
      <c r="X23" s="51" t="s">
        <v>114</v>
      </c>
      <c r="Y23" s="50" t="s">
        <v>159</v>
      </c>
      <c r="Z23" s="58" t="s">
        <v>104</v>
      </c>
      <c r="AA23" s="72">
        <v>2</v>
      </c>
      <c r="AB23" s="53" t="s">
        <v>32</v>
      </c>
      <c r="AC23" s="50"/>
      <c r="AD23" s="50"/>
      <c r="AE23" s="50"/>
      <c r="AF23" s="72">
        <v>4</v>
      </c>
      <c r="AG23" s="50"/>
      <c r="AH23" s="55"/>
      <c r="AI23" s="88" t="s">
        <v>164</v>
      </c>
      <c r="AJ23" s="14"/>
    </row>
    <row r="24" spans="1:278" ht="51" customHeight="1" x14ac:dyDescent="0.25">
      <c r="A24" s="6"/>
      <c r="B24" s="44" t="s">
        <v>133</v>
      </c>
      <c r="C24" s="45" t="s">
        <v>23</v>
      </c>
      <c r="D24" s="50" t="s">
        <v>6</v>
      </c>
      <c r="E24" s="44" t="s">
        <v>1</v>
      </c>
      <c r="F24" s="89">
        <v>12784135</v>
      </c>
      <c r="G24" s="89">
        <v>10416515</v>
      </c>
      <c r="H24" s="48"/>
      <c r="I24" s="48">
        <v>0</v>
      </c>
      <c r="J24" s="90">
        <v>10416515</v>
      </c>
      <c r="K24" s="48">
        <v>0</v>
      </c>
      <c r="L24" s="49" t="e">
        <f>#REF!/#REF!</f>
        <v>#REF!</v>
      </c>
      <c r="M24" s="62">
        <f>N24+P24+R24</f>
        <v>2367620</v>
      </c>
      <c r="N24" s="62">
        <v>2367620</v>
      </c>
      <c r="O24" s="49" t="e">
        <f>N24/#REF!</f>
        <v>#REF!</v>
      </c>
      <c r="P24" s="48">
        <v>0</v>
      </c>
      <c r="Q24" s="49" t="e">
        <f>P24/#REF!</f>
        <v>#REF!</v>
      </c>
      <c r="R24" s="48">
        <v>0</v>
      </c>
      <c r="S24" s="49" t="e">
        <f>R24/#REF!</f>
        <v>#REF!</v>
      </c>
      <c r="T24" s="126" t="s">
        <v>131</v>
      </c>
      <c r="U24" s="127"/>
      <c r="V24" s="127"/>
      <c r="W24" s="127"/>
      <c r="X24" s="127"/>
      <c r="Y24" s="127"/>
      <c r="Z24" s="127"/>
      <c r="AA24" s="128"/>
      <c r="AB24" s="128"/>
      <c r="AC24" s="128"/>
      <c r="AD24" s="128"/>
      <c r="AE24" s="128"/>
      <c r="AF24" s="128"/>
      <c r="AG24" s="128"/>
      <c r="AH24" s="128"/>
      <c r="AI24" s="129"/>
      <c r="AJ24" s="14"/>
    </row>
    <row r="25" spans="1:278" ht="48" customHeight="1" x14ac:dyDescent="0.25">
      <c r="A25" s="10"/>
      <c r="B25" s="57" t="s">
        <v>5</v>
      </c>
      <c r="C25" s="67" t="s">
        <v>127</v>
      </c>
      <c r="D25" s="46" t="s">
        <v>18</v>
      </c>
      <c r="E25" s="46" t="s">
        <v>0</v>
      </c>
      <c r="F25" s="48">
        <f>G25+M25</f>
        <v>21405287</v>
      </c>
      <c r="G25" s="48">
        <f>I25+J25+K25</f>
        <v>18194494</v>
      </c>
      <c r="H25" s="48"/>
      <c r="I25" s="47">
        <v>18194494</v>
      </c>
      <c r="J25" s="47">
        <v>0</v>
      </c>
      <c r="K25" s="47">
        <v>0</v>
      </c>
      <c r="L25" s="49">
        <f>G25/F25</f>
        <v>0.85000000233587147</v>
      </c>
      <c r="M25" s="48">
        <f>N25+P25+R25</f>
        <v>3210793</v>
      </c>
      <c r="N25" s="47">
        <v>0</v>
      </c>
      <c r="O25" s="49">
        <f>N25/F25</f>
        <v>0</v>
      </c>
      <c r="P25" s="47">
        <v>0</v>
      </c>
      <c r="Q25" s="49">
        <f>P25/F25</f>
        <v>0</v>
      </c>
      <c r="R25" s="47">
        <v>3210793</v>
      </c>
      <c r="S25" s="49">
        <f>R25/F25</f>
        <v>0.1499999976641285</v>
      </c>
      <c r="T25" s="50" t="s">
        <v>88</v>
      </c>
      <c r="U25" s="51" t="s">
        <v>111</v>
      </c>
      <c r="V25" s="51">
        <v>42923</v>
      </c>
      <c r="W25" s="50" t="s">
        <v>88</v>
      </c>
      <c r="X25" s="51" t="s">
        <v>112</v>
      </c>
      <c r="Y25" s="50" t="s">
        <v>89</v>
      </c>
      <c r="Z25" s="51" t="s">
        <v>129</v>
      </c>
      <c r="AA25" s="72">
        <v>2</v>
      </c>
      <c r="AB25" s="53" t="s">
        <v>32</v>
      </c>
      <c r="AC25" s="50"/>
      <c r="AD25" s="50"/>
      <c r="AE25" s="50"/>
      <c r="AF25" s="72">
        <v>4</v>
      </c>
      <c r="AG25" s="50"/>
      <c r="AH25" s="55"/>
      <c r="AI25" s="71"/>
    </row>
    <row r="26" spans="1:278" x14ac:dyDescent="0.25">
      <c r="A26" s="6"/>
      <c r="B26" s="123" t="s">
        <v>76</v>
      </c>
      <c r="C26" s="123"/>
      <c r="D26" s="123"/>
      <c r="E26" s="123"/>
      <c r="F26" s="42">
        <f>SUM(F27:F28)-F27</f>
        <v>9212619</v>
      </c>
      <c r="G26" s="42">
        <f>SUM(G27:G28)-G27</f>
        <v>7830726</v>
      </c>
      <c r="H26" s="43"/>
      <c r="I26" s="43"/>
      <c r="J26" s="43"/>
      <c r="K26" s="43"/>
      <c r="L26" s="43"/>
      <c r="M26" s="43"/>
      <c r="N26" s="43"/>
      <c r="O26" s="43"/>
      <c r="P26" s="43"/>
      <c r="Q26" s="43"/>
      <c r="R26" s="43"/>
      <c r="S26" s="43"/>
      <c r="T26" s="124"/>
      <c r="U26" s="124"/>
      <c r="V26" s="124"/>
      <c r="W26" s="124"/>
      <c r="X26" s="124"/>
      <c r="Y26" s="124"/>
      <c r="Z26" s="124"/>
      <c r="AA26" s="124"/>
      <c r="AB26" s="124"/>
      <c r="AC26" s="124"/>
      <c r="AD26" s="124"/>
      <c r="AE26" s="124"/>
      <c r="AF26" s="124"/>
      <c r="AG26" s="124"/>
      <c r="AH26" s="124"/>
      <c r="AI26" s="124"/>
    </row>
    <row r="27" spans="1:278" ht="57" customHeight="1" x14ac:dyDescent="0.25">
      <c r="A27" s="6"/>
      <c r="B27" s="44" t="s">
        <v>54</v>
      </c>
      <c r="C27" s="45" t="s">
        <v>55</v>
      </c>
      <c r="D27" s="46" t="s">
        <v>18</v>
      </c>
      <c r="E27" s="46" t="s">
        <v>0</v>
      </c>
      <c r="F27" s="48">
        <f>G27+M27</f>
        <v>10804998.823529411</v>
      </c>
      <c r="G27" s="48">
        <v>9184249</v>
      </c>
      <c r="H27" s="48"/>
      <c r="I27" s="48">
        <v>9184249</v>
      </c>
      <c r="J27" s="47">
        <v>0</v>
      </c>
      <c r="K27" s="47">
        <v>0</v>
      </c>
      <c r="L27" s="49">
        <f>G27/F27</f>
        <v>0.85000000000000009</v>
      </c>
      <c r="M27" s="48">
        <f>N27+P27+R27</f>
        <v>1620749.8235294111</v>
      </c>
      <c r="N27" s="47">
        <v>0</v>
      </c>
      <c r="O27" s="49">
        <f>N27/F27</f>
        <v>0</v>
      </c>
      <c r="P27" s="48">
        <v>810374.91176470555</v>
      </c>
      <c r="Q27" s="49">
        <f>P27/F27</f>
        <v>7.4999999999999969E-2</v>
      </c>
      <c r="R27" s="48">
        <v>810374.91176470555</v>
      </c>
      <c r="S27" s="49">
        <f>R27/F27</f>
        <v>7.4999999999999969E-2</v>
      </c>
      <c r="T27" s="50" t="s">
        <v>91</v>
      </c>
      <c r="U27" s="51" t="s">
        <v>105</v>
      </c>
      <c r="V27" s="51">
        <v>42857</v>
      </c>
      <c r="W27" s="50" t="s">
        <v>56</v>
      </c>
      <c r="X27" s="51" t="s">
        <v>109</v>
      </c>
      <c r="Y27" s="50" t="s">
        <v>160</v>
      </c>
      <c r="Z27" s="51" t="s">
        <v>129</v>
      </c>
      <c r="AA27" s="72">
        <v>2</v>
      </c>
      <c r="AB27" s="53" t="s">
        <v>32</v>
      </c>
      <c r="AC27" s="50">
        <v>3</v>
      </c>
      <c r="AD27" s="50">
        <v>41640</v>
      </c>
      <c r="AE27" s="50"/>
      <c r="AF27" s="72">
        <v>4</v>
      </c>
      <c r="AG27" s="50" t="s">
        <v>17</v>
      </c>
      <c r="AH27" s="55"/>
      <c r="AI27" s="91"/>
    </row>
    <row r="28" spans="1:278" ht="46.5" customHeight="1" x14ac:dyDescent="0.25">
      <c r="A28" s="6"/>
      <c r="B28" s="44" t="s">
        <v>124</v>
      </c>
      <c r="C28" s="45" t="s">
        <v>21</v>
      </c>
      <c r="D28" s="46" t="s">
        <v>3</v>
      </c>
      <c r="E28" s="46" t="s">
        <v>0</v>
      </c>
      <c r="F28" s="48">
        <v>9212619</v>
      </c>
      <c r="G28" s="48">
        <v>7830726</v>
      </c>
      <c r="H28" s="48">
        <v>0</v>
      </c>
      <c r="I28" s="47">
        <v>0</v>
      </c>
      <c r="J28" s="48">
        <v>7830726</v>
      </c>
      <c r="K28" s="47">
        <v>0</v>
      </c>
      <c r="L28" s="49">
        <v>0.84999998371798513</v>
      </c>
      <c r="M28" s="48">
        <v>1381893</v>
      </c>
      <c r="N28" s="48">
        <v>1381893</v>
      </c>
      <c r="O28" s="49">
        <v>0.15000001628201493</v>
      </c>
      <c r="P28" s="47">
        <v>0</v>
      </c>
      <c r="Q28" s="49">
        <v>0</v>
      </c>
      <c r="R28" s="47">
        <v>0</v>
      </c>
      <c r="S28" s="49">
        <v>0</v>
      </c>
      <c r="T28" s="50" t="s">
        <v>86</v>
      </c>
      <c r="U28" s="53" t="s">
        <v>32</v>
      </c>
      <c r="V28" s="50"/>
      <c r="W28" s="50" t="s">
        <v>86</v>
      </c>
      <c r="X28" s="53" t="s">
        <v>32</v>
      </c>
      <c r="Y28" s="50" t="s">
        <v>87</v>
      </c>
      <c r="Z28" s="53" t="s">
        <v>32</v>
      </c>
      <c r="AA28" s="92">
        <v>3</v>
      </c>
      <c r="AB28" s="53" t="s">
        <v>32</v>
      </c>
      <c r="AC28" s="54">
        <v>3</v>
      </c>
      <c r="AD28" s="54" t="s">
        <v>80</v>
      </c>
      <c r="AE28" s="54"/>
      <c r="AF28" s="52">
        <v>3</v>
      </c>
      <c r="AG28" s="54" t="s">
        <v>80</v>
      </c>
      <c r="AH28" s="55"/>
      <c r="AI28" s="71"/>
    </row>
    <row r="29" spans="1:278" x14ac:dyDescent="0.25">
      <c r="A29" s="6"/>
      <c r="B29" s="123" t="s">
        <v>74</v>
      </c>
      <c r="C29" s="123"/>
      <c r="D29" s="123"/>
      <c r="E29" s="123"/>
      <c r="F29" s="42">
        <f>SUM(F30:F31)</f>
        <v>20304838</v>
      </c>
      <c r="G29" s="42">
        <f>SUM(G30:G31)</f>
        <v>17259114</v>
      </c>
      <c r="H29" s="43"/>
      <c r="I29" s="43"/>
      <c r="J29" s="43"/>
      <c r="K29" s="43"/>
      <c r="L29" s="43"/>
      <c r="M29" s="43"/>
      <c r="N29" s="43"/>
      <c r="O29" s="43"/>
      <c r="P29" s="43"/>
      <c r="Q29" s="43"/>
      <c r="R29" s="43"/>
      <c r="S29" s="43"/>
      <c r="T29" s="124"/>
      <c r="U29" s="124"/>
      <c r="V29" s="124"/>
      <c r="W29" s="124"/>
      <c r="X29" s="124"/>
      <c r="Y29" s="124"/>
      <c r="Z29" s="124"/>
      <c r="AA29" s="124"/>
      <c r="AB29" s="124"/>
      <c r="AC29" s="124"/>
      <c r="AD29" s="124"/>
      <c r="AE29" s="124"/>
      <c r="AF29" s="124"/>
      <c r="AG29" s="124"/>
      <c r="AH29" s="124"/>
      <c r="AI29" s="124"/>
    </row>
    <row r="30" spans="1:278" s="9" customFormat="1" ht="76.5" customHeight="1" x14ac:dyDescent="0.25">
      <c r="A30" s="15"/>
      <c r="B30" s="93" t="s">
        <v>84</v>
      </c>
      <c r="C30" s="94" t="s">
        <v>125</v>
      </c>
      <c r="D30" s="46" t="s">
        <v>3</v>
      </c>
      <c r="E30" s="46" t="s">
        <v>1</v>
      </c>
      <c r="F30" s="48">
        <v>15828463</v>
      </c>
      <c r="G30" s="48">
        <v>13454193</v>
      </c>
      <c r="H30" s="48"/>
      <c r="I30" s="47">
        <v>0</v>
      </c>
      <c r="J30" s="47">
        <v>17259114</v>
      </c>
      <c r="K30" s="47">
        <v>0</v>
      </c>
      <c r="L30" s="49">
        <f>G30/F30</f>
        <v>0.84999996525246957</v>
      </c>
      <c r="M30" s="48">
        <f>N30+P30+R30</f>
        <v>3045727</v>
      </c>
      <c r="N30" s="47">
        <v>1827439</v>
      </c>
      <c r="O30" s="49">
        <f>N30/F30</f>
        <v>0.11545271325459712</v>
      </c>
      <c r="P30" s="47">
        <v>0</v>
      </c>
      <c r="Q30" s="49">
        <f>P30/F30</f>
        <v>0</v>
      </c>
      <c r="R30" s="47">
        <v>1218288</v>
      </c>
      <c r="S30" s="49">
        <f>R30/F30</f>
        <v>7.6968180675533696E-2</v>
      </c>
      <c r="T30" s="50" t="s">
        <v>81</v>
      </c>
      <c r="U30" s="51" t="s">
        <v>122</v>
      </c>
      <c r="V30" s="50"/>
      <c r="W30" s="50" t="s">
        <v>81</v>
      </c>
      <c r="X30" s="58" t="s">
        <v>104</v>
      </c>
      <c r="Y30" s="50" t="s">
        <v>99</v>
      </c>
      <c r="Z30" s="53" t="s">
        <v>32</v>
      </c>
      <c r="AA30" s="66" t="s">
        <v>85</v>
      </c>
      <c r="AB30" s="66" t="s">
        <v>32</v>
      </c>
      <c r="AC30" s="66"/>
      <c r="AD30" s="66"/>
      <c r="AE30" s="66">
        <v>4</v>
      </c>
      <c r="AF30" s="65">
        <v>4</v>
      </c>
      <c r="AG30" s="66" t="s">
        <v>47</v>
      </c>
      <c r="AH30" s="66"/>
      <c r="AI30" s="95" t="s">
        <v>141</v>
      </c>
      <c r="AJ30" s="11"/>
    </row>
    <row r="31" spans="1:278" s="13" customFormat="1" ht="70.5" customHeight="1" x14ac:dyDescent="0.25">
      <c r="A31" s="16"/>
      <c r="B31" s="93" t="s">
        <v>84</v>
      </c>
      <c r="C31" s="94" t="s">
        <v>126</v>
      </c>
      <c r="D31" s="46" t="s">
        <v>3</v>
      </c>
      <c r="E31" s="46" t="s">
        <v>1</v>
      </c>
      <c r="F31" s="48">
        <v>4476375</v>
      </c>
      <c r="G31" s="48">
        <v>3804921</v>
      </c>
      <c r="H31" s="48"/>
      <c r="I31" s="47"/>
      <c r="J31" s="47"/>
      <c r="K31" s="47"/>
      <c r="L31" s="49"/>
      <c r="M31" s="48"/>
      <c r="N31" s="47"/>
      <c r="O31" s="49"/>
      <c r="P31" s="47"/>
      <c r="Q31" s="49"/>
      <c r="R31" s="47"/>
      <c r="S31" s="49"/>
      <c r="T31" s="50" t="s">
        <v>102</v>
      </c>
      <c r="U31" s="53" t="s">
        <v>32</v>
      </c>
      <c r="V31" s="50"/>
      <c r="W31" s="50" t="s">
        <v>119</v>
      </c>
      <c r="X31" s="53" t="s">
        <v>32</v>
      </c>
      <c r="Y31" s="50" t="s">
        <v>103</v>
      </c>
      <c r="Z31" s="53" t="s">
        <v>32</v>
      </c>
      <c r="AA31" s="50"/>
      <c r="AB31" s="53"/>
      <c r="AC31" s="50"/>
      <c r="AD31" s="50"/>
      <c r="AE31" s="50"/>
      <c r="AF31" s="72"/>
      <c r="AG31" s="50"/>
      <c r="AH31" s="50"/>
      <c r="AI31" s="96"/>
      <c r="AJ31" s="1"/>
      <c r="AK31" s="1"/>
      <c r="AL31" s="1"/>
      <c r="AM31" s="1"/>
      <c r="AN31" s="1"/>
    </row>
    <row r="32" spans="1:278" s="13" customFormat="1" ht="15.75" customHeight="1" x14ac:dyDescent="0.25">
      <c r="A32" s="16"/>
      <c r="B32" s="123" t="s">
        <v>75</v>
      </c>
      <c r="C32" s="123"/>
      <c r="D32" s="123"/>
      <c r="E32" s="123"/>
      <c r="F32" s="42">
        <f>F33</f>
        <v>3258896</v>
      </c>
      <c r="G32" s="42">
        <f>G33</f>
        <v>2770061</v>
      </c>
      <c r="H32" s="43"/>
      <c r="I32" s="43"/>
      <c r="J32" s="43"/>
      <c r="K32" s="43"/>
      <c r="L32" s="43"/>
      <c r="M32" s="43"/>
      <c r="N32" s="43"/>
      <c r="O32" s="43"/>
      <c r="P32" s="43"/>
      <c r="Q32" s="43"/>
      <c r="R32" s="43"/>
      <c r="S32" s="43"/>
      <c r="T32" s="124"/>
      <c r="U32" s="124"/>
      <c r="V32" s="124"/>
      <c r="W32" s="124"/>
      <c r="X32" s="124"/>
      <c r="Y32" s="124"/>
      <c r="Z32" s="124"/>
      <c r="AA32" s="124"/>
      <c r="AB32" s="124"/>
      <c r="AC32" s="124"/>
      <c r="AD32" s="124"/>
      <c r="AE32" s="124"/>
      <c r="AF32" s="124"/>
      <c r="AG32" s="124"/>
      <c r="AH32" s="124"/>
      <c r="AI32" s="124"/>
      <c r="AJ32" s="1"/>
      <c r="AK32" s="1"/>
      <c r="AL32" s="1"/>
      <c r="AM32" s="1"/>
      <c r="AN32" s="1"/>
    </row>
    <row r="33" spans="1:40" s="13" customFormat="1" ht="107.25" customHeight="1" x14ac:dyDescent="0.25">
      <c r="A33" s="16"/>
      <c r="B33" s="44" t="s">
        <v>22</v>
      </c>
      <c r="C33" s="45" t="s">
        <v>161</v>
      </c>
      <c r="D33" s="46" t="s">
        <v>3</v>
      </c>
      <c r="E33" s="46" t="s">
        <v>2</v>
      </c>
      <c r="F33" s="48">
        <f>G33+M33</f>
        <v>3258896</v>
      </c>
      <c r="G33" s="48">
        <f>I33+J33+K33</f>
        <v>2770061</v>
      </c>
      <c r="H33" s="48"/>
      <c r="I33" s="47">
        <v>0</v>
      </c>
      <c r="J33" s="47">
        <v>0</v>
      </c>
      <c r="K33" s="47">
        <v>2770061</v>
      </c>
      <c r="L33" s="49">
        <f>G33/F33</f>
        <v>0.84999981588857088</v>
      </c>
      <c r="M33" s="48">
        <f>N33+P33+R33</f>
        <v>488835</v>
      </c>
      <c r="N33" s="47">
        <v>488835</v>
      </c>
      <c r="O33" s="49">
        <f>N33/F33</f>
        <v>0.15000018411142915</v>
      </c>
      <c r="P33" s="47">
        <v>0</v>
      </c>
      <c r="Q33" s="49">
        <f>P33/F33</f>
        <v>0</v>
      </c>
      <c r="R33" s="47">
        <v>0</v>
      </c>
      <c r="S33" s="49">
        <f>R33/F33</f>
        <v>0</v>
      </c>
      <c r="T33" s="50" t="s">
        <v>102</v>
      </c>
      <c r="U33" s="53" t="s">
        <v>32</v>
      </c>
      <c r="V33" s="69"/>
      <c r="W33" s="50" t="s">
        <v>102</v>
      </c>
      <c r="X33" s="53" t="s">
        <v>32</v>
      </c>
      <c r="Y33" s="50" t="s">
        <v>103</v>
      </c>
      <c r="Z33" s="53" t="s">
        <v>32</v>
      </c>
      <c r="AA33" s="50"/>
      <c r="AB33" s="53"/>
      <c r="AC33" s="50"/>
      <c r="AD33" s="50"/>
      <c r="AE33" s="50"/>
      <c r="AF33" s="72"/>
      <c r="AG33" s="50"/>
      <c r="AH33" s="50"/>
      <c r="AI33" s="97" t="s">
        <v>162</v>
      </c>
      <c r="AJ33" s="1"/>
      <c r="AK33" s="1"/>
      <c r="AL33" s="1"/>
      <c r="AM33" s="1"/>
      <c r="AN33" s="1"/>
    </row>
    <row r="34" spans="1:40" ht="15.75" customHeight="1" x14ac:dyDescent="0.25">
      <c r="A34" s="10">
        <v>15</v>
      </c>
      <c r="B34" s="123" t="s">
        <v>113</v>
      </c>
      <c r="C34" s="123"/>
      <c r="D34" s="123"/>
      <c r="E34" s="123"/>
      <c r="F34" s="42">
        <f>SUM(F35:F38)</f>
        <v>63897850</v>
      </c>
      <c r="G34" s="42">
        <f>SUM(G35:G38)</f>
        <v>54313172</v>
      </c>
      <c r="H34" s="43"/>
      <c r="I34" s="43"/>
      <c r="J34" s="43"/>
      <c r="K34" s="43"/>
      <c r="L34" s="43"/>
      <c r="M34" s="43"/>
      <c r="N34" s="43"/>
      <c r="O34" s="43"/>
      <c r="P34" s="43"/>
      <c r="Q34" s="43"/>
      <c r="R34" s="43"/>
      <c r="S34" s="43"/>
      <c r="T34" s="98" t="s">
        <v>14</v>
      </c>
      <c r="U34" s="99" t="s">
        <v>32</v>
      </c>
      <c r="V34" s="99"/>
      <c r="W34" s="98" t="s">
        <v>15</v>
      </c>
      <c r="X34" s="99" t="s">
        <v>32</v>
      </c>
      <c r="Y34" s="98" t="s">
        <v>16</v>
      </c>
      <c r="Z34" s="99" t="s">
        <v>32</v>
      </c>
      <c r="AA34" s="100"/>
      <c r="AB34" s="100"/>
      <c r="AC34" s="100"/>
      <c r="AD34" s="100"/>
      <c r="AE34" s="100"/>
      <c r="AF34" s="100"/>
      <c r="AG34" s="100"/>
      <c r="AH34" s="100"/>
      <c r="AI34" s="100"/>
    </row>
    <row r="35" spans="1:40" ht="60.75" hidden="1" customHeight="1" x14ac:dyDescent="0.25">
      <c r="A35" s="10"/>
      <c r="B35" s="57" t="s">
        <v>10</v>
      </c>
      <c r="C35" s="67" t="s">
        <v>30</v>
      </c>
      <c r="D35" s="46" t="s">
        <v>3</v>
      </c>
      <c r="E35" s="46" t="s">
        <v>0</v>
      </c>
      <c r="F35" s="48">
        <f>G35+M35</f>
        <v>23950418</v>
      </c>
      <c r="G35" s="48">
        <f>I35+J35+K35</f>
        <v>20357855</v>
      </c>
      <c r="H35" s="48"/>
      <c r="I35" s="47">
        <v>20357855</v>
      </c>
      <c r="J35" s="47">
        <v>0</v>
      </c>
      <c r="K35" s="47">
        <v>0</v>
      </c>
      <c r="L35" s="49">
        <f>G35/F35</f>
        <v>0.84999998747412253</v>
      </c>
      <c r="M35" s="48">
        <f t="shared" ref="M35" si="13">N35+P35+R35</f>
        <v>3592563</v>
      </c>
      <c r="N35" s="47">
        <v>3592563</v>
      </c>
      <c r="O35" s="49">
        <f>N35/F35</f>
        <v>0.15000001252587741</v>
      </c>
      <c r="P35" s="47">
        <v>0</v>
      </c>
      <c r="Q35" s="49">
        <f>P35/F35</f>
        <v>0</v>
      </c>
      <c r="R35" s="47">
        <v>0</v>
      </c>
      <c r="S35" s="49">
        <f>R35/F35</f>
        <v>0</v>
      </c>
      <c r="T35" s="46" t="s">
        <v>14</v>
      </c>
      <c r="U35" s="53" t="s">
        <v>32</v>
      </c>
      <c r="V35" s="50"/>
      <c r="W35" s="46" t="s">
        <v>15</v>
      </c>
      <c r="X35" s="53" t="s">
        <v>32</v>
      </c>
      <c r="Y35" s="46" t="s">
        <v>16</v>
      </c>
      <c r="Z35" s="53" t="s">
        <v>32</v>
      </c>
      <c r="AA35" s="101">
        <v>2</v>
      </c>
      <c r="AB35" s="53" t="s">
        <v>32</v>
      </c>
      <c r="AC35" s="160" t="s">
        <v>63</v>
      </c>
      <c r="AD35" s="160"/>
      <c r="AE35" s="160"/>
      <c r="AF35" s="72">
        <v>4</v>
      </c>
      <c r="AG35" s="50" t="s">
        <v>48</v>
      </c>
      <c r="AH35" s="50"/>
      <c r="AI35" s="71"/>
    </row>
    <row r="36" spans="1:40" s="13" customFormat="1" ht="57" hidden="1" customHeight="1" x14ac:dyDescent="0.25">
      <c r="A36" s="6"/>
      <c r="B36" s="57" t="s">
        <v>12</v>
      </c>
      <c r="C36" s="67" t="s">
        <v>28</v>
      </c>
      <c r="D36" s="46" t="s">
        <v>3</v>
      </c>
      <c r="E36" s="46" t="s">
        <v>2</v>
      </c>
      <c r="F36" s="48">
        <f>G36+M36</f>
        <v>4200048</v>
      </c>
      <c r="G36" s="48">
        <f>I36+J36+K36</f>
        <v>3570041</v>
      </c>
      <c r="H36" s="48"/>
      <c r="I36" s="47">
        <v>0</v>
      </c>
      <c r="J36" s="47">
        <v>0</v>
      </c>
      <c r="K36" s="47">
        <v>3570041</v>
      </c>
      <c r="L36" s="49">
        <f>G36/F36</f>
        <v>0.85000004761850345</v>
      </c>
      <c r="M36" s="48">
        <f>N36+P36+R36</f>
        <v>630007</v>
      </c>
      <c r="N36" s="47">
        <v>630007</v>
      </c>
      <c r="O36" s="49">
        <f>N36/F36</f>
        <v>0.1499999523814966</v>
      </c>
      <c r="P36" s="47">
        <v>0</v>
      </c>
      <c r="Q36" s="49">
        <f>P36/F36</f>
        <v>0</v>
      </c>
      <c r="R36" s="47">
        <v>0</v>
      </c>
      <c r="S36" s="49">
        <f>R36/F36</f>
        <v>0</v>
      </c>
      <c r="T36" s="46" t="s">
        <v>14</v>
      </c>
      <c r="U36" s="53" t="s">
        <v>32</v>
      </c>
      <c r="V36" s="50"/>
      <c r="W36" s="46" t="s">
        <v>15</v>
      </c>
      <c r="X36" s="53" t="s">
        <v>32</v>
      </c>
      <c r="Y36" s="46" t="s">
        <v>16</v>
      </c>
      <c r="Z36" s="53" t="s">
        <v>32</v>
      </c>
      <c r="AA36" s="101">
        <v>2</v>
      </c>
      <c r="AB36" s="53" t="s">
        <v>32</v>
      </c>
      <c r="AC36" s="102"/>
      <c r="AD36" s="102"/>
      <c r="AE36" s="102"/>
      <c r="AF36" s="72">
        <v>4</v>
      </c>
      <c r="AG36" s="50" t="s">
        <v>48</v>
      </c>
      <c r="AH36" s="55"/>
      <c r="AI36" s="103"/>
    </row>
    <row r="37" spans="1:40" ht="53.25" hidden="1" customHeight="1" x14ac:dyDescent="0.25">
      <c r="A37" s="6">
        <v>96</v>
      </c>
      <c r="B37" s="57" t="s">
        <v>11</v>
      </c>
      <c r="C37" s="67" t="s">
        <v>29</v>
      </c>
      <c r="D37" s="46" t="s">
        <v>3</v>
      </c>
      <c r="E37" s="46" t="s">
        <v>1</v>
      </c>
      <c r="F37" s="48">
        <f>G37+M37</f>
        <v>23047384</v>
      </c>
      <c r="G37" s="48">
        <f>I37+J37+K37</f>
        <v>19590276</v>
      </c>
      <c r="H37" s="48"/>
      <c r="I37" s="47">
        <v>0</v>
      </c>
      <c r="J37" s="47">
        <v>19590276</v>
      </c>
      <c r="K37" s="47">
        <v>0</v>
      </c>
      <c r="L37" s="49">
        <f>G37/F37</f>
        <v>0.84999998264445109</v>
      </c>
      <c r="M37" s="48">
        <f>N37+P37+R37</f>
        <v>3457108</v>
      </c>
      <c r="N37" s="47">
        <v>3457108</v>
      </c>
      <c r="O37" s="49">
        <f>N37/F37</f>
        <v>0.15000001735554891</v>
      </c>
      <c r="P37" s="47">
        <v>0</v>
      </c>
      <c r="Q37" s="49">
        <f>P37/F37</f>
        <v>0</v>
      </c>
      <c r="R37" s="47">
        <v>0</v>
      </c>
      <c r="S37" s="49">
        <f>R37/F37</f>
        <v>0</v>
      </c>
      <c r="T37" s="46" t="s">
        <v>14</v>
      </c>
      <c r="U37" s="53" t="s">
        <v>32</v>
      </c>
      <c r="V37" s="50"/>
      <c r="W37" s="46" t="s">
        <v>15</v>
      </c>
      <c r="X37" s="53" t="s">
        <v>32</v>
      </c>
      <c r="Y37" s="46" t="s">
        <v>16</v>
      </c>
      <c r="Z37" s="53" t="s">
        <v>32</v>
      </c>
      <c r="AA37" s="101">
        <v>2</v>
      </c>
      <c r="AB37" s="53" t="s">
        <v>32</v>
      </c>
      <c r="AC37" s="50"/>
      <c r="AD37" s="50"/>
      <c r="AE37" s="50"/>
      <c r="AF37" s="72">
        <v>4</v>
      </c>
      <c r="AG37" s="50" t="s">
        <v>48</v>
      </c>
      <c r="AH37" s="55">
        <v>42766</v>
      </c>
      <c r="AI37" s="71"/>
    </row>
    <row r="38" spans="1:40" ht="48.75" hidden="1" customHeight="1" x14ac:dyDescent="0.25">
      <c r="A38" s="6"/>
      <c r="B38" s="57" t="s">
        <v>13</v>
      </c>
      <c r="C38" s="67" t="s">
        <v>27</v>
      </c>
      <c r="D38" s="46" t="s">
        <v>3</v>
      </c>
      <c r="E38" s="46" t="s">
        <v>2</v>
      </c>
      <c r="F38" s="48">
        <f>G38+M38</f>
        <v>12700000</v>
      </c>
      <c r="G38" s="48">
        <f>I38+J38+K38</f>
        <v>10795000</v>
      </c>
      <c r="H38" s="48"/>
      <c r="I38" s="47">
        <v>0</v>
      </c>
      <c r="J38" s="47">
        <v>0</v>
      </c>
      <c r="K38" s="47">
        <v>10795000</v>
      </c>
      <c r="L38" s="49">
        <f>G38/F38</f>
        <v>0.85</v>
      </c>
      <c r="M38" s="48">
        <f>N38+P38+R38</f>
        <v>1905000</v>
      </c>
      <c r="N38" s="47">
        <v>1905000</v>
      </c>
      <c r="O38" s="49">
        <f>N38/F38</f>
        <v>0.15</v>
      </c>
      <c r="P38" s="47">
        <v>0</v>
      </c>
      <c r="Q38" s="49">
        <f>P38/F38</f>
        <v>0</v>
      </c>
      <c r="R38" s="47">
        <v>0</v>
      </c>
      <c r="S38" s="49">
        <f>R38/F38</f>
        <v>0</v>
      </c>
      <c r="T38" s="46" t="s">
        <v>14</v>
      </c>
      <c r="U38" s="53" t="s">
        <v>32</v>
      </c>
      <c r="V38" s="69"/>
      <c r="W38" s="46" t="s">
        <v>15</v>
      </c>
      <c r="X38" s="53" t="s">
        <v>32</v>
      </c>
      <c r="Y38" s="46" t="s">
        <v>16</v>
      </c>
      <c r="Z38" s="53" t="s">
        <v>32</v>
      </c>
      <c r="AA38" s="101">
        <v>2</v>
      </c>
      <c r="AB38" s="53" t="s">
        <v>32</v>
      </c>
      <c r="AC38" s="50"/>
      <c r="AD38" s="50"/>
      <c r="AE38" s="50"/>
      <c r="AF38" s="72">
        <v>4</v>
      </c>
      <c r="AG38" s="50" t="s">
        <v>48</v>
      </c>
      <c r="AH38" s="55"/>
      <c r="AI38" s="71"/>
    </row>
    <row r="39" spans="1:40" ht="11.25" customHeight="1" x14ac:dyDescent="0.25">
      <c r="B39" s="104" t="s">
        <v>51</v>
      </c>
      <c r="C39" s="104"/>
      <c r="D39" s="22"/>
      <c r="E39" s="22"/>
      <c r="F39" s="22"/>
      <c r="G39" s="22"/>
      <c r="H39" s="22"/>
      <c r="I39" s="22"/>
      <c r="J39" s="22"/>
      <c r="K39" s="22"/>
      <c r="L39" s="105"/>
      <c r="M39" s="22"/>
      <c r="N39" s="22"/>
      <c r="O39" s="22"/>
      <c r="P39" s="22"/>
      <c r="Q39" s="22"/>
      <c r="R39" s="22"/>
      <c r="S39" s="22"/>
      <c r="T39" s="24"/>
      <c r="U39" s="24"/>
      <c r="V39" s="24"/>
      <c r="W39" s="24"/>
      <c r="X39" s="24"/>
      <c r="Y39" s="24"/>
      <c r="Z39" s="24"/>
      <c r="AA39" s="106"/>
      <c r="AB39" s="24"/>
      <c r="AC39" s="24"/>
      <c r="AD39" s="24"/>
      <c r="AE39" s="24"/>
      <c r="AF39" s="107"/>
      <c r="AG39" s="24"/>
      <c r="AH39" s="24"/>
      <c r="AI39" s="22"/>
    </row>
    <row r="40" spans="1:40" ht="17.25" customHeight="1" x14ac:dyDescent="0.25">
      <c r="B40" s="104"/>
      <c r="C40" s="104"/>
      <c r="D40" s="22"/>
      <c r="E40" s="22"/>
      <c r="F40" s="22"/>
      <c r="G40" s="22"/>
      <c r="H40" s="22"/>
      <c r="I40" s="22"/>
      <c r="J40" s="22"/>
      <c r="K40" s="22"/>
      <c r="L40" s="105"/>
      <c r="M40" s="22"/>
      <c r="N40" s="22"/>
      <c r="O40" s="22"/>
      <c r="P40" s="22"/>
      <c r="Q40" s="22"/>
      <c r="R40" s="22"/>
      <c r="S40" s="22"/>
      <c r="T40" s="24"/>
      <c r="U40" s="24"/>
      <c r="V40" s="162" t="s">
        <v>163</v>
      </c>
      <c r="W40" s="162"/>
      <c r="X40" s="162"/>
      <c r="Y40" s="108" t="s">
        <v>118</v>
      </c>
      <c r="Z40" s="109">
        <v>3</v>
      </c>
      <c r="AA40" s="106"/>
      <c r="AB40" s="24"/>
      <c r="AC40" s="24"/>
      <c r="AD40" s="24"/>
      <c r="AE40" s="24"/>
      <c r="AF40" s="107"/>
      <c r="AG40" s="24"/>
      <c r="AH40" s="24"/>
      <c r="AI40" s="22"/>
    </row>
    <row r="41" spans="1:40" ht="15" customHeight="1" x14ac:dyDescent="0.25">
      <c r="B41" s="104"/>
      <c r="C41" s="104"/>
      <c r="D41" s="22"/>
      <c r="E41" s="22"/>
      <c r="F41" s="22"/>
      <c r="G41" s="22"/>
      <c r="H41" s="22"/>
      <c r="I41" s="22"/>
      <c r="J41" s="22"/>
      <c r="K41" s="22"/>
      <c r="L41" s="105"/>
      <c r="M41" s="22"/>
      <c r="N41" s="22"/>
      <c r="O41" s="22"/>
      <c r="P41" s="22"/>
      <c r="Q41" s="22"/>
      <c r="R41" s="22"/>
      <c r="S41" s="22"/>
      <c r="T41" s="24"/>
      <c r="U41" s="24"/>
      <c r="V41" s="162"/>
      <c r="W41" s="162"/>
      <c r="X41" s="162"/>
      <c r="Y41" s="108" t="s">
        <v>134</v>
      </c>
      <c r="Z41" s="110">
        <f>G16+G15+G23</f>
        <v>73531470</v>
      </c>
      <c r="AA41" s="106"/>
      <c r="AB41" s="24"/>
      <c r="AC41" s="24"/>
      <c r="AD41" s="24"/>
      <c r="AE41" s="24"/>
      <c r="AF41" s="107"/>
      <c r="AG41" s="24"/>
      <c r="AH41" s="24"/>
      <c r="AI41" s="22"/>
    </row>
    <row r="42" spans="1:40" x14ac:dyDescent="0.25">
      <c r="B42" s="104" t="s">
        <v>120</v>
      </c>
      <c r="C42" s="22"/>
      <c r="D42" s="22"/>
      <c r="E42" s="22"/>
      <c r="F42" s="22"/>
      <c r="G42" s="22"/>
      <c r="H42" s="22"/>
      <c r="I42" s="22"/>
      <c r="J42" s="22"/>
      <c r="K42" s="22"/>
      <c r="L42" s="22"/>
      <c r="M42" s="22"/>
      <c r="N42" s="22"/>
      <c r="O42" s="22"/>
      <c r="P42" s="22"/>
      <c r="Q42" s="22"/>
      <c r="R42" s="22"/>
      <c r="S42" s="22"/>
      <c r="T42" s="24"/>
      <c r="U42" s="24"/>
      <c r="V42" s="24"/>
      <c r="W42" s="24"/>
      <c r="X42" s="24"/>
      <c r="Y42" s="24"/>
      <c r="Z42" s="24"/>
      <c r="AA42" s="106"/>
      <c r="AB42" s="24"/>
      <c r="AC42" s="24"/>
      <c r="AD42" s="24"/>
      <c r="AE42" s="24"/>
      <c r="AF42" s="107"/>
      <c r="AG42" s="24"/>
      <c r="AH42" s="24"/>
      <c r="AI42" s="22"/>
    </row>
    <row r="43" spans="1:40" ht="15.75" customHeight="1" x14ac:dyDescent="0.25">
      <c r="B43" s="111" t="s">
        <v>79</v>
      </c>
      <c r="C43" s="161" t="s">
        <v>97</v>
      </c>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row>
    <row r="44" spans="1:40" ht="21.75" customHeight="1" x14ac:dyDescent="0.25">
      <c r="B44" s="161" t="s">
        <v>132</v>
      </c>
      <c r="C44" s="163"/>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row>
    <row r="45" spans="1:40" ht="18" customHeight="1" x14ac:dyDescent="0.25">
      <c r="B45" s="111"/>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06"/>
      <c r="AB45" s="24"/>
      <c r="AC45" s="24"/>
      <c r="AD45" s="24"/>
      <c r="AE45" s="24"/>
      <c r="AF45" s="107"/>
      <c r="AG45" s="24"/>
      <c r="AH45" s="24"/>
      <c r="AI45" s="22"/>
    </row>
    <row r="46" spans="1:40" ht="12" customHeight="1" x14ac:dyDescent="0.25">
      <c r="B46" s="111"/>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06"/>
      <c r="AB46" s="24"/>
      <c r="AC46" s="24"/>
      <c r="AD46" s="24"/>
      <c r="AE46" s="24"/>
      <c r="AF46" s="107"/>
      <c r="AG46" s="24"/>
      <c r="AH46" s="24"/>
      <c r="AI46" s="22"/>
    </row>
    <row r="47" spans="1:40" ht="18.75" customHeight="1" x14ac:dyDescent="0.25">
      <c r="B47" s="114"/>
      <c r="C47" s="113"/>
      <c r="D47" s="113"/>
      <c r="E47" s="113"/>
      <c r="F47" s="113"/>
      <c r="G47" s="113"/>
      <c r="H47" s="22"/>
      <c r="I47" s="22"/>
      <c r="J47" s="22"/>
      <c r="K47" s="22"/>
      <c r="L47" s="22"/>
      <c r="M47" s="22"/>
      <c r="N47" s="22"/>
      <c r="O47" s="22"/>
      <c r="P47" s="22"/>
      <c r="Q47" s="22"/>
      <c r="R47" s="22"/>
      <c r="S47" s="23"/>
      <c r="T47" s="22"/>
      <c r="U47" s="114" t="s">
        <v>52</v>
      </c>
      <c r="V47" s="22"/>
      <c r="W47" s="22"/>
      <c r="X47" s="22"/>
      <c r="Y47" s="22"/>
      <c r="Z47" s="114" t="s">
        <v>53</v>
      </c>
      <c r="AA47" s="106"/>
      <c r="AB47" s="24"/>
      <c r="AC47" s="24"/>
      <c r="AD47" s="24"/>
      <c r="AE47" s="24"/>
      <c r="AF47" s="107"/>
      <c r="AG47" s="24"/>
      <c r="AH47" s="24"/>
      <c r="AI47" s="22"/>
    </row>
    <row r="48" spans="1:40" ht="12.75" customHeight="1" x14ac:dyDescent="0.25">
      <c r="B48" s="114" t="s">
        <v>115</v>
      </c>
      <c r="C48" s="22"/>
      <c r="D48" s="22"/>
      <c r="E48" s="22"/>
      <c r="F48" s="22"/>
      <c r="G48" s="115"/>
      <c r="H48" s="115"/>
      <c r="I48" s="22"/>
      <c r="J48" s="22"/>
      <c r="K48" s="22"/>
      <c r="L48" s="22"/>
      <c r="M48" s="22"/>
      <c r="N48" s="22"/>
      <c r="O48" s="22"/>
      <c r="P48" s="22"/>
      <c r="Q48" s="22"/>
      <c r="R48" s="22"/>
      <c r="S48" s="22"/>
      <c r="T48" s="24"/>
      <c r="U48" s="24"/>
      <c r="V48" s="24"/>
      <c r="W48" s="24"/>
      <c r="X48" s="24"/>
      <c r="Y48" s="24"/>
      <c r="Z48" s="24"/>
      <c r="AA48" s="106"/>
      <c r="AB48" s="24"/>
      <c r="AC48" s="24"/>
      <c r="AD48" s="24"/>
      <c r="AE48" s="24"/>
      <c r="AF48" s="107"/>
      <c r="AG48" s="24"/>
      <c r="AH48" s="24"/>
      <c r="AI48" s="22"/>
    </row>
    <row r="49" spans="2:35" ht="12.75" customHeight="1" x14ac:dyDescent="0.25">
      <c r="B49" s="116" t="s">
        <v>116</v>
      </c>
      <c r="C49" s="22"/>
      <c r="D49" s="22"/>
      <c r="E49" s="22"/>
      <c r="F49" s="22"/>
      <c r="G49" s="22"/>
      <c r="H49" s="22"/>
      <c r="I49" s="22"/>
      <c r="J49" s="22"/>
      <c r="K49" s="22"/>
      <c r="L49" s="22"/>
      <c r="M49" s="22"/>
      <c r="N49" s="22"/>
      <c r="O49" s="22"/>
      <c r="P49" s="22"/>
      <c r="Q49" s="22"/>
      <c r="R49" s="22"/>
      <c r="S49" s="22"/>
      <c r="T49" s="24"/>
      <c r="U49" s="24"/>
      <c r="V49" s="24"/>
      <c r="W49" s="24"/>
      <c r="X49" s="24"/>
      <c r="Y49" s="24"/>
      <c r="Z49" s="24"/>
      <c r="AA49" s="106"/>
      <c r="AB49" s="24"/>
      <c r="AC49" s="24"/>
      <c r="AD49" s="24"/>
      <c r="AE49" s="24"/>
      <c r="AF49" s="107"/>
      <c r="AG49" s="24"/>
      <c r="AH49" s="24"/>
      <c r="AI49" s="22"/>
    </row>
    <row r="50" spans="2:35" x14ac:dyDescent="0.25">
      <c r="S50" s="1"/>
    </row>
    <row r="51" spans="2:35" collapsed="1" x14ac:dyDescent="0.25">
      <c r="S51" s="1"/>
    </row>
    <row r="52" spans="2:35" x14ac:dyDescent="0.25">
      <c r="S52" s="1"/>
      <c r="AA52" s="3"/>
    </row>
    <row r="53" spans="2:35" x14ac:dyDescent="0.25">
      <c r="S53" s="19"/>
      <c r="AA53" s="3"/>
    </row>
    <row r="54" spans="2:35" x14ac:dyDescent="0.25">
      <c r="S54" s="19"/>
      <c r="AA54" s="3"/>
    </row>
    <row r="55" spans="2:35" x14ac:dyDescent="0.25">
      <c r="S55" s="19"/>
      <c r="AA55" s="3"/>
    </row>
    <row r="56" spans="2:35" x14ac:dyDescent="0.25">
      <c r="S56" s="19"/>
      <c r="AA56" s="3"/>
    </row>
    <row r="57" spans="2:35" x14ac:dyDescent="0.25">
      <c r="AA57" s="3"/>
    </row>
    <row r="58" spans="2:35" x14ac:dyDescent="0.25">
      <c r="AA58" s="3"/>
    </row>
    <row r="59" spans="2:35" x14ac:dyDescent="0.25">
      <c r="AA59" s="3"/>
    </row>
    <row r="60" spans="2:35" x14ac:dyDescent="0.25">
      <c r="AA60" s="3"/>
    </row>
    <row r="61" spans="2:35" x14ac:dyDescent="0.25">
      <c r="AA61" s="3"/>
    </row>
    <row r="62" spans="2:35" x14ac:dyDescent="0.25">
      <c r="AA62" s="3"/>
    </row>
    <row r="63" spans="2:35" x14ac:dyDescent="0.25">
      <c r="AA63" s="3"/>
    </row>
    <row r="64" spans="2:35" x14ac:dyDescent="0.25">
      <c r="AA64" s="3"/>
    </row>
    <row r="65" spans="27:27" x14ac:dyDescent="0.25">
      <c r="AA65" s="3"/>
    </row>
    <row r="66" spans="27:27" x14ac:dyDescent="0.25">
      <c r="AA66" s="3"/>
    </row>
    <row r="67" spans="27:27" x14ac:dyDescent="0.25">
      <c r="AA67" s="3"/>
    </row>
    <row r="68" spans="27:27" x14ac:dyDescent="0.25">
      <c r="AA68" s="3"/>
    </row>
    <row r="69" spans="27:27" x14ac:dyDescent="0.25">
      <c r="AA69" s="3"/>
    </row>
    <row r="70" spans="27:27" x14ac:dyDescent="0.25">
      <c r="AA70" s="3"/>
    </row>
    <row r="71" spans="27:27" x14ac:dyDescent="0.25">
      <c r="AA71" s="3"/>
    </row>
    <row r="72" spans="27:27" x14ac:dyDescent="0.25">
      <c r="AA72" s="3"/>
    </row>
    <row r="73" spans="27:27" x14ac:dyDescent="0.25">
      <c r="AA73" s="3"/>
    </row>
    <row r="74" spans="27:27" x14ac:dyDescent="0.25">
      <c r="AA74" s="3"/>
    </row>
    <row r="75" spans="27:27" x14ac:dyDescent="0.25">
      <c r="AA75" s="3"/>
    </row>
    <row r="76" spans="27:27" x14ac:dyDescent="0.25">
      <c r="AA76" s="3"/>
    </row>
    <row r="77" spans="27:27" x14ac:dyDescent="0.25">
      <c r="AA77" s="3"/>
    </row>
    <row r="78" spans="27:27" x14ac:dyDescent="0.25">
      <c r="AA78" s="3"/>
    </row>
    <row r="79" spans="27:27" x14ac:dyDescent="0.25">
      <c r="AA79" s="3"/>
    </row>
    <row r="80" spans="27:27" x14ac:dyDescent="0.25">
      <c r="AA80" s="3"/>
    </row>
    <row r="81" spans="27:27" x14ac:dyDescent="0.25">
      <c r="AA81" s="3"/>
    </row>
    <row r="82" spans="27:27" x14ac:dyDescent="0.25">
      <c r="AA82" s="3"/>
    </row>
    <row r="83" spans="27:27" x14ac:dyDescent="0.25">
      <c r="AA83" s="3"/>
    </row>
    <row r="84" spans="27:27" x14ac:dyDescent="0.25">
      <c r="AA84" s="3"/>
    </row>
  </sheetData>
  <sortState ref="B7:AR141">
    <sortCondition ref="AH7:AH141"/>
  </sortState>
  <dataConsolidate/>
  <mergeCells count="60">
    <mergeCell ref="AC35:AE35"/>
    <mergeCell ref="AC4:AE4"/>
    <mergeCell ref="C43:AI43"/>
    <mergeCell ref="V40:X41"/>
    <mergeCell ref="B44:C44"/>
    <mergeCell ref="B32:E32"/>
    <mergeCell ref="B29:E29"/>
    <mergeCell ref="B34:E34"/>
    <mergeCell ref="T29:AI29"/>
    <mergeCell ref="T32:AI32"/>
    <mergeCell ref="G4:G6"/>
    <mergeCell ref="I4:I6"/>
    <mergeCell ref="H4:H6"/>
    <mergeCell ref="T5:T6"/>
    <mergeCell ref="B10:E10"/>
    <mergeCell ref="B8:C8"/>
    <mergeCell ref="Z1:AI1"/>
    <mergeCell ref="AI4:AI6"/>
    <mergeCell ref="T8:AI8"/>
    <mergeCell ref="T10:AI10"/>
    <mergeCell ref="T9:AI9"/>
    <mergeCell ref="C2:AH2"/>
    <mergeCell ref="AH4:AH6"/>
    <mergeCell ref="Q4:Q6"/>
    <mergeCell ref="AG4:AG6"/>
    <mergeCell ref="AA4:AB4"/>
    <mergeCell ref="AF4:AF6"/>
    <mergeCell ref="T4:U4"/>
    <mergeCell ref="U5:U6"/>
    <mergeCell ref="R4:R6"/>
    <mergeCell ref="J4:J6"/>
    <mergeCell ref="K4:K6"/>
    <mergeCell ref="A4:A6"/>
    <mergeCell ref="V4:V6"/>
    <mergeCell ref="E4:E6"/>
    <mergeCell ref="B4:B6"/>
    <mergeCell ref="Y5:Z5"/>
    <mergeCell ref="W5:X5"/>
    <mergeCell ref="W4:Z4"/>
    <mergeCell ref="L4:L6"/>
    <mergeCell ref="M4:M6"/>
    <mergeCell ref="O4:O6"/>
    <mergeCell ref="D4:D6"/>
    <mergeCell ref="C4:C6"/>
    <mergeCell ref="F4:F6"/>
    <mergeCell ref="S4:S6"/>
    <mergeCell ref="P4:P6"/>
    <mergeCell ref="N4:N6"/>
    <mergeCell ref="B12:AI12"/>
    <mergeCell ref="B11:E11"/>
    <mergeCell ref="T11:AI11"/>
    <mergeCell ref="B26:E26"/>
    <mergeCell ref="B13:E13"/>
    <mergeCell ref="B21:E21"/>
    <mergeCell ref="T13:AI13"/>
    <mergeCell ref="T21:AI21"/>
    <mergeCell ref="T26:AI26"/>
    <mergeCell ref="T24:AI24"/>
    <mergeCell ref="Z22:AI22"/>
    <mergeCell ref="AI16:AI17"/>
  </mergeCells>
  <hyperlinks>
    <hyperlink ref="B49" r:id="rId1"/>
  </hyperlinks>
  <pageMargins left="0.23622047244094491" right="0.23622047244094491" top="0.74803149606299213" bottom="0.74803149606299213" header="0.31496062992125984" footer="0.31496062992125984"/>
  <pageSetup paperSize="9" scale="58" fitToHeight="0" orientation="landscape" r:id="rId2"/>
  <headerFooter>
    <oddFooter>&amp;L&amp;F&amp;C&amp;P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dc:title>
  <dc:subject>PIelikums</dc:subject>
  <dc:creator>Kristīne Grikova</dc:creator>
  <dc:description>67083838, Kristine.Grikova@fm.gov.lv</dc:description>
  <cp:lastModifiedBy>Anita Kalniņa</cp:lastModifiedBy>
  <cp:lastPrinted>2017-08-28T07:48:59Z</cp:lastPrinted>
  <dcterms:created xsi:type="dcterms:W3CDTF">2013-05-20T05:28:43Z</dcterms:created>
  <dcterms:modified xsi:type="dcterms:W3CDTF">2017-08-28T07:50:12Z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