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7_augusts_iesn_MK_lidz_31.08.2017\"/>
    </mc:Choice>
  </mc:AlternateContent>
  <bookViews>
    <workbookView xWindow="0" yWindow="0" windowWidth="25455" windowHeight="9225" tabRatio="592"/>
  </bookViews>
  <sheets>
    <sheet name="IPIA_MP_kavējumi" sheetId="2" r:id="rId1"/>
  </sheets>
  <definedNames>
    <definedName name="_xlnm._FilterDatabase" localSheetId="0" hidden="1">IPIA_MP_kavējumi!$A$8:$BD$51</definedName>
    <definedName name="_xlnm.Print_Titles" localSheetId="0">IPIA_MP_kavējumi!$3:$8</definedName>
    <definedName name="Z_06729C2B_3FBC_4AC4_8812_73F29D589832_.wvu.Cols" localSheetId="0" hidden="1">IPIA_MP_kavējumi!$K:$AF,IPIA_MP_kavējumi!$AN:$AR,IPIA_MP_kavējumi!$AV:$BC</definedName>
    <definedName name="Z_06729C2B_3FBC_4AC4_8812_73F29D589832_.wvu.FilterData" localSheetId="0" hidden="1">IPIA_MP_kavējumi!$A$8:$BD$50</definedName>
    <definedName name="Z_06729C2B_3FBC_4AC4_8812_73F29D589832_.wvu.PrintTitles" localSheetId="0" hidden="1">IPIA_MP_kavējumi!$3:$8</definedName>
    <definedName name="Z_0B9DFDAA_4400_47C2_BCAE_1A6D59262FC9_.wvu.FilterData" localSheetId="0" hidden="1">IPIA_MP_kavējumi!$A$8:$BD$50</definedName>
    <definedName name="Z_0B9DFDAA_4400_47C2_BCAE_1A6D59262FC9_.wvu.PrintTitles" localSheetId="0" hidden="1">IPIA_MP_kavējumi!$3:$8</definedName>
    <definedName name="Z_108B8942_399E_4962_B38F_AFD3F6CC3B00_.wvu.FilterData" localSheetId="0" hidden="1">IPIA_MP_kavējumi!$A$8:$BD$50</definedName>
    <definedName name="Z_108B8942_399E_4962_B38F_AFD3F6CC3B00_.wvu.PrintTitles" localSheetId="0" hidden="1">IPIA_MP_kavējumi!$3:$8</definedName>
    <definedName name="Z_14E7B1AF_13F4_4177_A8AD_7E8F7488A218_.wvu.FilterData" localSheetId="0" hidden="1">IPIA_MP_kavējumi!$A$8:$BD$50</definedName>
    <definedName name="Z_1AF13A0E_A30B_439F_A98A_4A048F47FBE7_.wvu.FilterData" localSheetId="0" hidden="1">IPIA_MP_kavējumi!$A$8:$BD$50</definedName>
    <definedName name="Z_3CC4288F_9FBF_48A8_A9BD_5EBB02D02DEB_.wvu.FilterData" localSheetId="0" hidden="1">IPIA_MP_kavējumi!$A$8:$BD$50</definedName>
    <definedName name="Z_9AC09E99_874F_4D2F_923C_C29372DFEFEF_.wvu.FilterData" localSheetId="0" hidden="1">IPIA_MP_kavējumi!$A$8:$BD$50</definedName>
    <definedName name="Z_A37B7C72_A55C_4DB8_A861_B95AEAC9AC68_.wvu.FilterData" localSheetId="0" hidden="1">IPIA_MP_kavējumi!$A$8:$BD$50</definedName>
    <definedName name="Z_A37B7C72_A55C_4DB8_A861_B95AEAC9AC68_.wvu.PrintTitles" localSheetId="0" hidden="1">IPIA_MP_kavējumi!$3:$8</definedName>
    <definedName name="Z_F6BEBA96_C13C_4B04_8F6C_4955CF3A679F_.wvu.FilterData" localSheetId="0" hidden="1">IPIA_MP_kavējumi!$A$8:$BD$50</definedName>
  </definedNames>
  <calcPr calcId="162913"/>
  <customWorkbookViews>
    <customWorkbookView name="Ints Pelnis - Personal View" guid="{0B9DFDAA-4400-47C2-BCAE-1A6D59262FC9}" mergeInterval="0" personalView="1" xWindow="59" yWindow="139" windowWidth="1699" windowHeight="838" tabRatio="592" activeSheetId="2"/>
    <customWorkbookView name="Viktorija Maksimenko - Personal View" guid="{06729C2B-3FBC-4AC4-8812-73F29D589832}" mergeInterval="0" personalView="1" maximized="1" xWindow="-8" yWindow="-8" windowWidth="1936" windowHeight="1056" tabRatio="592" activeSheetId="2"/>
    <customWorkbookView name="Regīna Vigula - Personal View" guid="{108B8942-399E-4962-B38F-AFD3F6CC3B00}" mergeInterval="0" personalView="1" maximized="1" xWindow="-8" yWindow="-8" windowWidth="1936" windowHeight="1056" tabRatio="592" activeSheetId="2"/>
    <customWorkbookView name="Admin - Personal View" guid="{A37B7C72-A55C-4DB8-A861-B95AEAC9AC68}" mergeInterval="0" personalView="1" maximized="1" xWindow="-4" yWindow="-4" windowWidth="1928" windowHeight="1044" tabRatio="592"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7" i="2" l="1"/>
  <c r="AM40" i="2" l="1"/>
  <c r="AS48" i="2" l="1"/>
  <c r="AU48" i="2" s="1"/>
  <c r="AK48" i="2"/>
  <c r="AJ48" i="2"/>
  <c r="AI48" i="2"/>
  <c r="AF48" i="2"/>
  <c r="AC48" i="2"/>
  <c r="Z48" i="2"/>
  <c r="W48" i="2"/>
  <c r="T48" i="2"/>
  <c r="Q48" i="2"/>
  <c r="AS47" i="2"/>
  <c r="AU47" i="2" s="1"/>
  <c r="AK47" i="2"/>
  <c r="AJ47" i="2"/>
  <c r="AI47" i="2"/>
  <c r="AF47" i="2"/>
  <c r="AC47" i="2"/>
  <c r="Z47" i="2"/>
  <c r="W47" i="2"/>
  <c r="T47" i="2"/>
  <c r="Q47" i="2"/>
  <c r="AM48" i="2" l="1"/>
  <c r="AM47" i="2"/>
  <c r="AS49" i="2"/>
  <c r="AU49" i="2" s="1"/>
  <c r="AK49" i="2"/>
  <c r="AJ49" i="2"/>
  <c r="AI49" i="2"/>
  <c r="AF49" i="2"/>
  <c r="AC49" i="2"/>
  <c r="Z49" i="2"/>
  <c r="W49" i="2"/>
  <c r="T49" i="2"/>
  <c r="Q49" i="2"/>
  <c r="AS46" i="2"/>
  <c r="AU46" i="2" s="1"/>
  <c r="AK46" i="2"/>
  <c r="AJ46" i="2"/>
  <c r="AI46" i="2"/>
  <c r="AF46" i="2"/>
  <c r="AC46" i="2"/>
  <c r="Z46" i="2"/>
  <c r="W46" i="2"/>
  <c r="T46" i="2"/>
  <c r="Q46" i="2"/>
  <c r="AS45" i="2"/>
  <c r="AU45" i="2" s="1"/>
  <c r="AK45" i="2"/>
  <c r="AJ45" i="2"/>
  <c r="AI45" i="2"/>
  <c r="AS44" i="2"/>
  <c r="AU44" i="2" s="1"/>
  <c r="AK44" i="2"/>
  <c r="AJ44" i="2"/>
  <c r="AI44" i="2"/>
  <c r="AF44" i="2"/>
  <c r="AC44" i="2"/>
  <c r="Z44" i="2"/>
  <c r="W44" i="2"/>
  <c r="T44" i="2"/>
  <c r="Q44" i="2"/>
  <c r="AS43" i="2"/>
  <c r="AU43" i="2" s="1"/>
  <c r="AK43" i="2"/>
  <c r="AJ43" i="2"/>
  <c r="AI43" i="2"/>
  <c r="AF43" i="2"/>
  <c r="AC43" i="2"/>
  <c r="Z43" i="2"/>
  <c r="W43" i="2"/>
  <c r="T43" i="2"/>
  <c r="Q43" i="2"/>
  <c r="AS42" i="2"/>
  <c r="AK42" i="2"/>
  <c r="AJ42" i="2"/>
  <c r="AI42" i="2"/>
  <c r="AS41" i="2"/>
  <c r="AU41" i="2" s="1"/>
  <c r="AK41" i="2"/>
  <c r="AJ41" i="2"/>
  <c r="AI41" i="2"/>
  <c r="AF41" i="2"/>
  <c r="AC41" i="2"/>
  <c r="Z41" i="2"/>
  <c r="W41" i="2"/>
  <c r="T41" i="2"/>
  <c r="Q41" i="2"/>
  <c r="AS39" i="2"/>
  <c r="AU39" i="2" s="1"/>
  <c r="AK39" i="2"/>
  <c r="AJ39" i="2"/>
  <c r="AI39" i="2"/>
  <c r="AF39" i="2"/>
  <c r="AC39" i="2"/>
  <c r="Z39" i="2"/>
  <c r="W39" i="2"/>
  <c r="T39" i="2"/>
  <c r="Q39" i="2"/>
  <c r="AS38" i="2"/>
  <c r="AU38" i="2" s="1"/>
  <c r="AK38" i="2"/>
  <c r="AJ38" i="2"/>
  <c r="AI38" i="2"/>
  <c r="AF38" i="2"/>
  <c r="AC38" i="2"/>
  <c r="Z38" i="2"/>
  <c r="W38" i="2"/>
  <c r="T38" i="2"/>
  <c r="Q38" i="2"/>
  <c r="AS37" i="2"/>
  <c r="AU37" i="2" s="1"/>
  <c r="AK37" i="2"/>
  <c r="AJ37" i="2"/>
  <c r="AI37" i="2"/>
  <c r="AF37" i="2"/>
  <c r="AC37" i="2"/>
  <c r="Z37" i="2"/>
  <c r="W37" i="2"/>
  <c r="T37" i="2"/>
  <c r="Q37" i="2"/>
  <c r="AS36" i="2"/>
  <c r="AU36" i="2" s="1"/>
  <c r="AK36" i="2"/>
  <c r="AJ36" i="2"/>
  <c r="AI36" i="2"/>
  <c r="AF36" i="2"/>
  <c r="AC36" i="2"/>
  <c r="Z36" i="2"/>
  <c r="W36" i="2"/>
  <c r="T36" i="2"/>
  <c r="Q36" i="2"/>
  <c r="AS35" i="2"/>
  <c r="AU35" i="2" s="1"/>
  <c r="AK35" i="2"/>
  <c r="AJ35" i="2"/>
  <c r="AI35" i="2"/>
  <c r="AF35" i="2"/>
  <c r="AC35" i="2"/>
  <c r="Z35" i="2"/>
  <c r="W35" i="2"/>
  <c r="T35" i="2"/>
  <c r="Q35" i="2"/>
  <c r="AS34" i="2"/>
  <c r="AU34" i="2" s="1"/>
  <c r="AK34" i="2"/>
  <c r="AJ34" i="2"/>
  <c r="AI34" i="2"/>
  <c r="AF34" i="2"/>
  <c r="AC34" i="2"/>
  <c r="Z34" i="2"/>
  <c r="W34" i="2"/>
  <c r="T34" i="2"/>
  <c r="Q34" i="2"/>
  <c r="AS33" i="2"/>
  <c r="AU33" i="2" s="1"/>
  <c r="AK33" i="2"/>
  <c r="AJ33" i="2"/>
  <c r="AI33" i="2"/>
  <c r="AF33" i="2"/>
  <c r="AC33" i="2"/>
  <c r="Z33" i="2"/>
  <c r="W33" i="2"/>
  <c r="T33" i="2"/>
  <c r="Q33" i="2"/>
  <c r="AS32" i="2"/>
  <c r="AU32" i="2" s="1"/>
  <c r="AK32" i="2"/>
  <c r="AJ32" i="2"/>
  <c r="AI32" i="2"/>
  <c r="AF32" i="2"/>
  <c r="AC32" i="2"/>
  <c r="Z32" i="2"/>
  <c r="W32" i="2"/>
  <c r="T32" i="2"/>
  <c r="Q32" i="2"/>
  <c r="AS31" i="2"/>
  <c r="AU31" i="2" s="1"/>
  <c r="AK31" i="2"/>
  <c r="AJ31" i="2"/>
  <c r="AI31" i="2"/>
  <c r="AS30" i="2"/>
  <c r="AU30" i="2" s="1"/>
  <c r="AK30" i="2"/>
  <c r="AJ30" i="2"/>
  <c r="AI30" i="2"/>
  <c r="AF30" i="2"/>
  <c r="AC30" i="2"/>
  <c r="Z30" i="2"/>
  <c r="W30" i="2"/>
  <c r="T30" i="2"/>
  <c r="Q30" i="2"/>
  <c r="AS29" i="2"/>
  <c r="AU29" i="2" s="1"/>
  <c r="AK29" i="2"/>
  <c r="AJ29" i="2"/>
  <c r="AI29" i="2"/>
  <c r="AF29" i="2"/>
  <c r="AC29" i="2"/>
  <c r="Z29" i="2"/>
  <c r="W29" i="2"/>
  <c r="T29" i="2"/>
  <c r="Q29" i="2"/>
  <c r="AS27" i="2"/>
  <c r="AU27" i="2" s="1"/>
  <c r="AK27" i="2"/>
  <c r="AJ27" i="2"/>
  <c r="AI27" i="2"/>
  <c r="AF27" i="2"/>
  <c r="AC27" i="2"/>
  <c r="Z27" i="2"/>
  <c r="W27" i="2"/>
  <c r="T27" i="2"/>
  <c r="Q27" i="2"/>
  <c r="AS26" i="2"/>
  <c r="AU26" i="2" s="1"/>
  <c r="AK26" i="2"/>
  <c r="AJ26" i="2"/>
  <c r="AI26" i="2"/>
  <c r="AF26" i="2"/>
  <c r="AC26" i="2"/>
  <c r="Z26" i="2"/>
  <c r="W26" i="2"/>
  <c r="T26" i="2"/>
  <c r="Q26" i="2"/>
  <c r="AS25" i="2"/>
  <c r="AU25" i="2" s="1"/>
  <c r="AK25" i="2"/>
  <c r="AJ25" i="2"/>
  <c r="AI25" i="2"/>
  <c r="AF25" i="2"/>
  <c r="AC25" i="2"/>
  <c r="Z25" i="2"/>
  <c r="W25" i="2"/>
  <c r="T25" i="2"/>
  <c r="Q25" i="2"/>
  <c r="AS24" i="2"/>
  <c r="AU24" i="2" s="1"/>
  <c r="AK24" i="2"/>
  <c r="AJ24" i="2"/>
  <c r="AI24" i="2"/>
  <c r="AF24" i="2"/>
  <c r="AC24" i="2"/>
  <c r="Z24" i="2"/>
  <c r="W24" i="2"/>
  <c r="T24" i="2"/>
  <c r="Q24" i="2"/>
  <c r="AS23" i="2"/>
  <c r="AU23" i="2" s="1"/>
  <c r="AK23" i="2"/>
  <c r="AJ23" i="2"/>
  <c r="AI23" i="2"/>
  <c r="AF23" i="2"/>
  <c r="AC23" i="2"/>
  <c r="Z23" i="2"/>
  <c r="W23" i="2"/>
  <c r="T23" i="2"/>
  <c r="Q23" i="2"/>
  <c r="AS22" i="2"/>
  <c r="AU22" i="2" s="1"/>
  <c r="AK22" i="2"/>
  <c r="AJ22" i="2"/>
  <c r="AI22" i="2"/>
  <c r="AF22" i="2"/>
  <c r="AC22" i="2"/>
  <c r="Z22" i="2"/>
  <c r="W22" i="2"/>
  <c r="T22" i="2"/>
  <c r="Q22" i="2"/>
  <c r="AS21" i="2"/>
  <c r="AU21" i="2" s="1"/>
  <c r="AK21" i="2"/>
  <c r="AJ21" i="2"/>
  <c r="AI21" i="2"/>
  <c r="AF21" i="2"/>
  <c r="AC21" i="2"/>
  <c r="Z21" i="2"/>
  <c r="W21" i="2"/>
  <c r="T21" i="2"/>
  <c r="Q21" i="2"/>
  <c r="AS20" i="2"/>
  <c r="AU20" i="2" s="1"/>
  <c r="AK20" i="2"/>
  <c r="AJ20" i="2"/>
  <c r="AI20" i="2"/>
  <c r="AF20" i="2"/>
  <c r="AC20" i="2"/>
  <c r="Z20" i="2"/>
  <c r="W20" i="2"/>
  <c r="T20" i="2"/>
  <c r="Q20" i="2"/>
  <c r="AS19" i="2"/>
  <c r="AU19" i="2" s="1"/>
  <c r="AK19" i="2"/>
  <c r="AJ19" i="2"/>
  <c r="AI19" i="2"/>
  <c r="AF19" i="2"/>
  <c r="AC19" i="2"/>
  <c r="Z19" i="2"/>
  <c r="W19" i="2"/>
  <c r="T19" i="2"/>
  <c r="Q19" i="2"/>
  <c r="AS18" i="2"/>
  <c r="AU18" i="2" s="1"/>
  <c r="AK18" i="2"/>
  <c r="AJ18" i="2"/>
  <c r="AI18" i="2"/>
  <c r="AF18" i="2"/>
  <c r="AC18" i="2"/>
  <c r="Z18" i="2"/>
  <c r="W18" i="2"/>
  <c r="T18" i="2"/>
  <c r="Q18" i="2"/>
  <c r="AS17" i="2"/>
  <c r="AU17" i="2" s="1"/>
  <c r="AK17" i="2"/>
  <c r="AJ17" i="2"/>
  <c r="AI17" i="2"/>
  <c r="AS16" i="2"/>
  <c r="AU16" i="2" s="1"/>
  <c r="AK16" i="2"/>
  <c r="AJ16" i="2"/>
  <c r="AI16" i="2"/>
  <c r="AF16" i="2"/>
  <c r="AC16" i="2"/>
  <c r="Z16" i="2"/>
  <c r="W16" i="2"/>
  <c r="T16" i="2"/>
  <c r="Q16" i="2"/>
  <c r="AS15" i="2"/>
  <c r="AU15" i="2" s="1"/>
  <c r="AK15" i="2"/>
  <c r="AJ15" i="2"/>
  <c r="AI15" i="2"/>
  <c r="AF15" i="2"/>
  <c r="AC15" i="2"/>
  <c r="Z15" i="2"/>
  <c r="W15" i="2"/>
  <c r="T15" i="2"/>
  <c r="Q15" i="2"/>
  <c r="AS14" i="2"/>
  <c r="AU14" i="2" s="1"/>
  <c r="AK14" i="2"/>
  <c r="AJ14" i="2"/>
  <c r="AI14" i="2"/>
  <c r="AF14" i="2"/>
  <c r="AC14" i="2"/>
  <c r="Z14" i="2"/>
  <c r="W14" i="2"/>
  <c r="T14" i="2"/>
  <c r="Q14" i="2"/>
  <c r="AU13" i="2"/>
  <c r="AK13" i="2"/>
  <c r="AJ13" i="2"/>
  <c r="AI13" i="2"/>
  <c r="AF13" i="2"/>
  <c r="AC13" i="2"/>
  <c r="Z13" i="2"/>
  <c r="W13" i="2"/>
  <c r="T13" i="2"/>
  <c r="Q13" i="2"/>
  <c r="AS28" i="2"/>
  <c r="AU28" i="2" s="1"/>
  <c r="AK28" i="2"/>
  <c r="AJ28" i="2"/>
  <c r="AI28" i="2"/>
  <c r="AF28" i="2"/>
  <c r="AC28" i="2"/>
  <c r="Z28" i="2"/>
  <c r="W28" i="2"/>
  <c r="T28" i="2"/>
  <c r="Q28" i="2"/>
  <c r="AS12" i="2"/>
  <c r="AU12" i="2" s="1"/>
  <c r="AK12" i="2"/>
  <c r="AJ12" i="2"/>
  <c r="AI12" i="2"/>
  <c r="AF12" i="2"/>
  <c r="AC12" i="2"/>
  <c r="Z12" i="2"/>
  <c r="W12" i="2"/>
  <c r="T12" i="2"/>
  <c r="Q12" i="2"/>
  <c r="AS11" i="2"/>
  <c r="AU11" i="2" s="1"/>
  <c r="AK11" i="2"/>
  <c r="AJ11" i="2"/>
  <c r="AI11" i="2"/>
  <c r="AS10" i="2"/>
  <c r="AU10" i="2" s="1"/>
  <c r="AK10" i="2"/>
  <c r="AJ10" i="2"/>
  <c r="AI10" i="2"/>
  <c r="AF10" i="2"/>
  <c r="AC10" i="2"/>
  <c r="Z10" i="2"/>
  <c r="W10" i="2"/>
  <c r="T10" i="2"/>
  <c r="Q10" i="2"/>
  <c r="AS9" i="2"/>
  <c r="AK9" i="2"/>
  <c r="AJ9" i="2"/>
  <c r="AI9" i="2"/>
  <c r="AF9" i="2"/>
  <c r="AC9" i="2"/>
  <c r="Z9" i="2"/>
  <c r="W9" i="2"/>
  <c r="T9" i="2"/>
  <c r="Q9" i="2"/>
  <c r="AR6" i="2"/>
  <c r="AQ6" i="2"/>
  <c r="AP6" i="2"/>
  <c r="AO6" i="2"/>
  <c r="AN6" i="2"/>
  <c r="AH6" i="2"/>
  <c r="AG6" i="2"/>
  <c r="AE6" i="2"/>
  <c r="AD6" i="2"/>
  <c r="AB6" i="2"/>
  <c r="AA6" i="2"/>
  <c r="Y6" i="2"/>
  <c r="X6" i="2"/>
  <c r="V6" i="2"/>
  <c r="U6" i="2"/>
  <c r="S6" i="2"/>
  <c r="R6" i="2"/>
  <c r="P6" i="2"/>
  <c r="N6" i="2"/>
  <c r="M6" i="2"/>
  <c r="AU9" i="2" l="1"/>
  <c r="AU7" i="2" s="1"/>
  <c r="AS7" i="2"/>
  <c r="AL28" i="2"/>
  <c r="AL7" i="2" s="1"/>
  <c r="AM44" i="2"/>
  <c r="AM10" i="2"/>
  <c r="AM11" i="2"/>
  <c r="AM28" i="2"/>
  <c r="AM14" i="2"/>
  <c r="AM15" i="2"/>
  <c r="AM17" i="2"/>
  <c r="AM19" i="2"/>
  <c r="AM21" i="2"/>
  <c r="AM23" i="2"/>
  <c r="AM25" i="2"/>
  <c r="AM27" i="2"/>
  <c r="AM30" i="2"/>
  <c r="AM31" i="2"/>
  <c r="AM33" i="2"/>
  <c r="AM36" i="2"/>
  <c r="AM38" i="2"/>
  <c r="AM41" i="2"/>
  <c r="AM42" i="2"/>
  <c r="AM45" i="2"/>
  <c r="AM49" i="2"/>
  <c r="AM9" i="2"/>
  <c r="AM12" i="2"/>
  <c r="AM13" i="2"/>
  <c r="AM16" i="2"/>
  <c r="AM18" i="2"/>
  <c r="AM20" i="2"/>
  <c r="AM22" i="2"/>
  <c r="AM24" i="2"/>
  <c r="AM26" i="2"/>
  <c r="AM29" i="2"/>
  <c r="AM32" i="2"/>
  <c r="AM34" i="2"/>
  <c r="AM35" i="2"/>
  <c r="AM37" i="2"/>
  <c r="AM39" i="2"/>
  <c r="AM43" i="2"/>
  <c r="AM46" i="2"/>
  <c r="Q6" i="2"/>
  <c r="AC6" i="2"/>
  <c r="AK7" i="2"/>
  <c r="AJ7" i="2"/>
  <c r="AI6" i="2"/>
  <c r="T6" i="2"/>
  <c r="AF6" i="2"/>
  <c r="W6" i="2"/>
  <c r="Z6" i="2"/>
  <c r="O6" i="2"/>
  <c r="AM7" i="2" l="1"/>
  <c r="AM6" i="2"/>
</calcChain>
</file>

<file path=xl/sharedStrings.xml><?xml version="1.0" encoding="utf-8"?>
<sst xmlns="http://schemas.openxmlformats.org/spreadsheetml/2006/main" count="533" uniqueCount="281">
  <si>
    <t>-</t>
  </si>
  <si>
    <t>IZM</t>
  </si>
  <si>
    <t>ERAF</t>
  </si>
  <si>
    <t>1.2.1.</t>
  </si>
  <si>
    <t>EM</t>
  </si>
  <si>
    <t>1.2.1.2.</t>
  </si>
  <si>
    <t>1.2.1.2/16/I/001</t>
  </si>
  <si>
    <t>Latvijas Investīciju un attīstības aģentūra</t>
  </si>
  <si>
    <t>Tehnoloģiju pārneses programma</t>
  </si>
  <si>
    <t xml:space="preserve">Latvijas Investīciju un attīstības aģentūra </t>
  </si>
  <si>
    <t>SM</t>
  </si>
  <si>
    <t>VARAM</t>
  </si>
  <si>
    <t>Labklājības ministrija</t>
  </si>
  <si>
    <t>3.1.2.</t>
  </si>
  <si>
    <t>Riska kapitāls</t>
  </si>
  <si>
    <t>3.0.0.0/16/FI/001</t>
  </si>
  <si>
    <t>Attīstības finanšu institūcija Altum, AS</t>
  </si>
  <si>
    <t>Finansēšanas nolīgums par Fondu fonda un Finanšu instrumentu īstenošanu Nr. 3.0.0.0/16/FI/001</t>
  </si>
  <si>
    <t>3.2.1.</t>
  </si>
  <si>
    <t>3.2.1.2.</t>
  </si>
  <si>
    <t>3.2.1.2/16/I/002</t>
  </si>
  <si>
    <t>Latvijas starptautiskās konkurētspējas veicināšana tūrismā</t>
  </si>
  <si>
    <t>3.3.1.</t>
  </si>
  <si>
    <t>0.3.3.1.</t>
  </si>
  <si>
    <t>3.3.1.0/16/I/005</t>
  </si>
  <si>
    <t>Valmieras pašvaldība</t>
  </si>
  <si>
    <t>Uzņēmējdarbības attīstību veicinošas satiksmes infrastruktūras un inženierkomunikācijas pārbūve Cempu un Paula Valdena ielu industriālo teritoriju attīstībai</t>
  </si>
  <si>
    <t>ESF</t>
  </si>
  <si>
    <t>4.2.1.</t>
  </si>
  <si>
    <t>4.2.1.1.</t>
  </si>
  <si>
    <t>4.2.1.1/16/FI/001</t>
  </si>
  <si>
    <t>Finansēšanas nolīgums par Finanšu instrumenta īstenošanu Nr.4.2.1.1/16/FI/001</t>
  </si>
  <si>
    <t>4.2.1.1/16/I/001</t>
  </si>
  <si>
    <t>Atbalsts daudzdzīvokļu dzīvojamo māju energoefektivitātes paaugstināšanas pasākumu īstenošanai daudzdzīvokļu māju dzīvokļu īpašniekiem</t>
  </si>
  <si>
    <t>4.4.1.</t>
  </si>
  <si>
    <t>0.4.4.1.</t>
  </si>
  <si>
    <t>4.4.1.0/16/I/001</t>
  </si>
  <si>
    <t>Satiksmes ministrija</t>
  </si>
  <si>
    <t>Elektrotransportlīdzekļu uzlādes infrastruktūras izveidošana.</t>
  </si>
  <si>
    <t>4.5.1.</t>
  </si>
  <si>
    <t>4.5.1.1.</t>
  </si>
  <si>
    <t>KF</t>
  </si>
  <si>
    <t>5.1.2.</t>
  </si>
  <si>
    <t>0.5.1.2.</t>
  </si>
  <si>
    <t>Samazināt plūdu riskus lauku teritorijās</t>
  </si>
  <si>
    <t>ZM</t>
  </si>
  <si>
    <t>Zemkopības ministrijas nekustamie īpašumi</t>
  </si>
  <si>
    <t>5.1.2.0/16/I/004</t>
  </si>
  <si>
    <t xml:space="preserve">Kalnciema poldera sūkņu stacijas Valgundes pagastā, Jelgavas novadā pārbūve </t>
  </si>
  <si>
    <t>5.1.2.0/16/I/005</t>
  </si>
  <si>
    <t xml:space="preserve">Vārpas poldera sūkņu stacijas Līvbērzes pagastā, Jelgavas novadā pārbūve </t>
  </si>
  <si>
    <t>5.1.2.0/16/I/006</t>
  </si>
  <si>
    <t xml:space="preserve">Ruduļa poldera aizsargdambja D-1 Līvbērzes pagastā, Jelgavas novadā atjaunošana </t>
  </si>
  <si>
    <t>5.3.1.</t>
  </si>
  <si>
    <t>Mārupes komunālie pakalpojumi, SIA</t>
  </si>
  <si>
    <t>Ūdenssaimniecības pakalpojumu attīstība Mārupē, 4.kārta</t>
  </si>
  <si>
    <t>5.4.2.</t>
  </si>
  <si>
    <t>5.4.2.1.</t>
  </si>
  <si>
    <t>5.4.2.1/16/I/001</t>
  </si>
  <si>
    <t>Dabas aizsardzības pārvalde</t>
  </si>
  <si>
    <t>Priekšnosacījumu izveide labākai bioloģiskās daudzveidības saglabāšanai un ekosistēmu aizsardzībai Latvijā</t>
  </si>
  <si>
    <t>6.1.5.</t>
  </si>
  <si>
    <t>0.6.1.5.</t>
  </si>
  <si>
    <t>6.1.5.0/15/I/010</t>
  </si>
  <si>
    <t>Valsts galvenā autoceļa A3 Inčukalns - Valmiera - Igaunijas robeža (Valka), km 60,20 – 79,45 segas pārbūve</t>
  </si>
  <si>
    <t>Valsts galvenā autoceļa A10 Rīga - Ventspils, km 57,76 – 68,60 segas pārbūve (rotācijas aplis)</t>
  </si>
  <si>
    <t>6.3.1.</t>
  </si>
  <si>
    <t>0.6.3.1.</t>
  </si>
  <si>
    <t>6.3.1.0/16/I/006</t>
  </si>
  <si>
    <t>Valsts reģionālā autoceļa P32 Augšlīgatne – Skrīveri posma Augšlīgatne - Nītaure km 0,006 – 13,96 pārbūve (tilts)</t>
  </si>
  <si>
    <t>6.3.1.0/16/I/012</t>
  </si>
  <si>
    <t>Valsts reģionālā autoceļa P89 Ķekava – Skaistkalne posma Bārbele – Lietuvas robeža km 47,05 – 55,80 pārbūve (tilts)</t>
  </si>
  <si>
    <t>6.3.1.0/16/I/015</t>
  </si>
  <si>
    <t xml:space="preserve">Valsts reģionālā autoceļa P128 Sloka - Talsi posma Apšuciems - P131 km 24,48 - 32,02 pārbūve </t>
  </si>
  <si>
    <t>6.3.1.0/16/I/017</t>
  </si>
  <si>
    <t>Valsts reģionālā autoceļa P36 Rēzekne - Gulbene km 3,98 - 12,25 (posma Rēzekne - Audriņi) pārbūve</t>
  </si>
  <si>
    <t>7.1.1.</t>
  </si>
  <si>
    <t>0.7.1.1.</t>
  </si>
  <si>
    <t>LM</t>
  </si>
  <si>
    <t>7.1.1.0/15/I/001</t>
  </si>
  <si>
    <t>Nodarbinātības valsts aģentūra</t>
  </si>
  <si>
    <t>Atbalsts bezdarbnieku izglītībai</t>
  </si>
  <si>
    <t>7.2.1.</t>
  </si>
  <si>
    <t>8.3.1.</t>
  </si>
  <si>
    <t>8.3.1.1.</t>
  </si>
  <si>
    <t>Kompetenču pieejā balstīta vispārējās izglītības satura aprobācija</t>
  </si>
  <si>
    <t>8.3.1.1/16/I/002</t>
  </si>
  <si>
    <t>Valsts izglītības satura centrs</t>
  </si>
  <si>
    <t>Kompetenču pieeja mācību saturā</t>
  </si>
  <si>
    <t>8.3.2.</t>
  </si>
  <si>
    <t>8.3.2.2.</t>
  </si>
  <si>
    <t>Atbalsts izglītojamo individuālo kompetenču attīstībai</t>
  </si>
  <si>
    <t>8.3.2.2/16/I/001</t>
  </si>
  <si>
    <t>8.3.3.</t>
  </si>
  <si>
    <t>0.8.3.3.</t>
  </si>
  <si>
    <t>8.3.3.0/15/I/001</t>
  </si>
  <si>
    <t>Jaunatnes starptautisko programmu aģentūra</t>
  </si>
  <si>
    <t>“PROTI un DARI!”</t>
  </si>
  <si>
    <t>8.3.5.</t>
  </si>
  <si>
    <t>0.8.3.5.</t>
  </si>
  <si>
    <t>8.3.5.0/16/I/001</t>
  </si>
  <si>
    <t>Karjeras atbalsts vispārējās un profesionālās izglītības iestādēs</t>
  </si>
  <si>
    <t>8.5.2.</t>
  </si>
  <si>
    <t>0.8.5.2.</t>
  </si>
  <si>
    <t>8.5.2.0/16/I/001</t>
  </si>
  <si>
    <t>Nozaru kvalifikācijas sistēmas pilnveide profesionālās izglītības attīstībai un kvalitātes nodrošināšanai</t>
  </si>
  <si>
    <t>8.5.3.</t>
  </si>
  <si>
    <t>0.8.5.3.</t>
  </si>
  <si>
    <t>8.5.3.0/16/I/001</t>
  </si>
  <si>
    <t>Profesionālās izglītības iestāžu efektīva pārvaldība un personāla kompetences pilnveide</t>
  </si>
  <si>
    <t>9.1.1.</t>
  </si>
  <si>
    <t>Subsidētās darbavietas bezdarbniekiem</t>
  </si>
  <si>
    <t>9.1.1.2.</t>
  </si>
  <si>
    <t>9.1.1.2/15/I/001</t>
  </si>
  <si>
    <t>Atbalsts ilgstošajiem bezdarbniekiem</t>
  </si>
  <si>
    <t>9.1.1.3.</t>
  </si>
  <si>
    <t>Atbalsts sociālajai uzņēmējdarbībai</t>
  </si>
  <si>
    <t>9.1.1.3/15/I/001</t>
  </si>
  <si>
    <t>Nacionālais rehabilitācijas centrs "Vaivari"</t>
  </si>
  <si>
    <t>9.2.2.</t>
  </si>
  <si>
    <t>9.2.2.1.</t>
  </si>
  <si>
    <t>Deinstitucionalizācija</t>
  </si>
  <si>
    <t>9.2.2.1/15/I/002</t>
  </si>
  <si>
    <t>Rīgas Plānošanas reģions</t>
  </si>
  <si>
    <t>Deinstitucionalizācija un sociālie pakalpojumi personām ar invaliditāti un bērniem</t>
  </si>
  <si>
    <t>9.2.2.1/15/I/003</t>
  </si>
  <si>
    <t>Vidzemes plānošanas reģions</t>
  </si>
  <si>
    <t>Vidzeme iekļauj</t>
  </si>
  <si>
    <t>9.2.2.1/15/I/005</t>
  </si>
  <si>
    <t>Latgales plānošanas reģions</t>
  </si>
  <si>
    <t>Deinstitucionalizācijas pasākumu īstenošana Latgales reģionā</t>
  </si>
  <si>
    <t>VM</t>
  </si>
  <si>
    <t>9.2.4.</t>
  </si>
  <si>
    <t>9.2.4.2.</t>
  </si>
  <si>
    <t>9.2.4.2/16/I/021</t>
  </si>
  <si>
    <t>Rīgas Domes Labklājības departaments</t>
  </si>
  <si>
    <t>Mēs par veselīgu Rīgu! – daudzveidīgi un pieejami veselības veicināšanas un slimību profilakses pasākumi</t>
  </si>
  <si>
    <t>9.3.1.</t>
  </si>
  <si>
    <t>9.3.1.2.</t>
  </si>
  <si>
    <t>9.3.1.2/16/I/001</t>
  </si>
  <si>
    <t>VSIA NRC „Vaivari” infrastruktūras attīstība funkcionēšanas novērtēšanas un asistīvo tehnoloģiju apmaiņas fonda izveidei</t>
  </si>
  <si>
    <t>10.1.1.</t>
  </si>
  <si>
    <t>0.10.1.1.</t>
  </si>
  <si>
    <t>FM</t>
  </si>
  <si>
    <t>10.1.1.0/15/TP/001</t>
  </si>
  <si>
    <t>Finanšu ministrija</t>
  </si>
  <si>
    <t>Kohēzijas politikas fondu izvērtēšanas nodrošināšana un kapacitātes palielināšana Latvijā ES fondu 2014. – 2020. gada plānošanas periodā</t>
  </si>
  <si>
    <t>Pasākuma numurs</t>
  </si>
  <si>
    <t>Kārtas numurs</t>
  </si>
  <si>
    <t>Fonds</t>
  </si>
  <si>
    <t>Projekta Nr.</t>
  </si>
  <si>
    <t>Projekta iesniedzējs</t>
  </si>
  <si>
    <t>Projekta nosaukums</t>
  </si>
  <si>
    <t xml:space="preserve">2017.gads </t>
  </si>
  <si>
    <t>augusts</t>
  </si>
  <si>
    <t>septembris</t>
  </si>
  <si>
    <t>oktobris</t>
  </si>
  <si>
    <t>novembris</t>
  </si>
  <si>
    <t>decembris</t>
  </si>
  <si>
    <t>kopā</t>
  </si>
  <si>
    <t>Tehnoloģiju pārneses sistēma</t>
  </si>
  <si>
    <t>Starptautiskā konkurētspēja</t>
  </si>
  <si>
    <t>Pašvaldību inftasruktūras attīstība uzņēmējdarbībai.</t>
  </si>
  <si>
    <t xml:space="preserve">Daudzīvokļu māju energoefektivitāte </t>
  </si>
  <si>
    <t>Elektrotransporta infrastruktūra</t>
  </si>
  <si>
    <t>Tramvaji</t>
  </si>
  <si>
    <t>Biotopu un sugu kartēšana</t>
  </si>
  <si>
    <t>Valsts galveno ceļu rekonstrukcija</t>
  </si>
  <si>
    <t>Reģionālo ceļu rekonstrukcija</t>
  </si>
  <si>
    <t>Jauniešu garantijas</t>
  </si>
  <si>
    <t xml:space="preserve">Individuālo kompetenču attīstība </t>
  </si>
  <si>
    <t>NVA nereģistrēto NEET jauniešu prasmju attīstīšana</t>
  </si>
  <si>
    <t>Karjeras pieejas uzlabošana</t>
  </si>
  <si>
    <t>Profesionālās izglītības kvalifikācijsa atbilstība Eiropas prasībām</t>
  </si>
  <si>
    <t xml:space="preserve">Profesionālās izglītības pārvaldība </t>
  </si>
  <si>
    <t xml:space="preserve">Sociālā uzņēmējdarbība </t>
  </si>
  <si>
    <t>Veselības veicināšana pašvaldībās</t>
  </si>
  <si>
    <t>Infrastruktūra funkcionalitātes novērtēšanai un tehnisko palīglīdzekļu apmaiņas sistēmai</t>
  </si>
  <si>
    <t>TP KP fondu izvērtēšanas kapacitātei</t>
  </si>
  <si>
    <t>5.1.2.0/16/I/002</t>
  </si>
  <si>
    <t>Rīgas HES ūdenskrātuves Ogres aizsargdambja (pik 00/00-24/67)  atjaunošana</t>
  </si>
  <si>
    <t>7.2.1.1/15/I/001</t>
  </si>
  <si>
    <t>Izpilde</t>
  </si>
  <si>
    <t>Plānots</t>
  </si>
  <si>
    <t>2017 janvāris</t>
  </si>
  <si>
    <t>2017 februāris</t>
  </si>
  <si>
    <t>2017 marts</t>
  </si>
  <si>
    <t>2017 aprīlis</t>
  </si>
  <si>
    <t>Informācija par specifisko atbalsta mērķi</t>
  </si>
  <si>
    <t>Nr.p.k.</t>
  </si>
  <si>
    <t>Specifiskā atbalsta mērķa numurs</t>
  </si>
  <si>
    <t>Specifiskā atbasta mērķa/pasākuma nosaukums</t>
  </si>
  <si>
    <t>Atbildīgā nozares ministrija
[1]</t>
  </si>
  <si>
    <t>7.2.1.1. ESF/JNI</t>
  </si>
  <si>
    <t>2017 maijs</t>
  </si>
  <si>
    <t>Izpilde(+)/Neizpilde(-)</t>
  </si>
  <si>
    <t>3.1.1.1., 3.1.1.2., 3.1.1.3., 3.1.1.1.4., 3.1.2.1., 3.1.2.2.</t>
  </si>
  <si>
    <t>4.5.1.1/16/I/001</t>
  </si>
  <si>
    <t>Liepājas tramvajs, SIA</t>
  </si>
  <si>
    <t>Tramvaja līnijas un piegulošās teritorijas kompleksa rekonstrukcija”</t>
  </si>
  <si>
    <t>6.1.1.</t>
  </si>
  <si>
    <t>0.6.1.1.</t>
  </si>
  <si>
    <t>Atbalsts lielajām ostām</t>
  </si>
  <si>
    <t>2017 jūnijs</t>
  </si>
  <si>
    <t>Liepājas speciālās ekonomiskās zonas pārvalde</t>
  </si>
  <si>
    <t>Liepājas ostas sauszemes pievadceļu attīstība</t>
  </si>
  <si>
    <t>6.3.1.0/16/I/018</t>
  </si>
  <si>
    <t>Valsts reģionālā autoceļa P76 Aizkraukle – Jēkabpils posma km 33,45 – 38,43 pārbūve (tilts)</t>
  </si>
  <si>
    <t>6.3.1.0/16/I/019</t>
  </si>
  <si>
    <t>Valsts reģionālā autoceļa P62 Krāslava – Preiļi – Madona km 44,15 – 57,54 (posma Bašķi – Preiļi) pārbūve (tilts)</t>
  </si>
  <si>
    <t xml:space="preserve">Valsts reģionālā autoceļa P37 Pļaviņas - Madona - Gulbene posma km 71,50 - 80,43 pārbūve (tunelis)  </t>
  </si>
  <si>
    <t xml:space="preserve">Valsts reģionālā autoceļa P5 Ulbroka - Ogre posma km 20,54 - 25,00 pārbūve  </t>
  </si>
  <si>
    <t>2017 jūlijs</t>
  </si>
  <si>
    <t>x</t>
  </si>
  <si>
    <t>6.1.1.0/17/I/002</t>
  </si>
  <si>
    <t>6.3.1.0/17/I/002</t>
  </si>
  <si>
    <t>6.3.1.0/17/I/001</t>
  </si>
  <si>
    <t xml:space="preserve">Ierobežotas projektu iesniegumu atlases (IPIA) projektiem noteikto maksājumu pieprasījumu iesniegšanas plānu līdz 2017.gada 1.augustam neizpildes </t>
  </si>
  <si>
    <t xml:space="preserve">2. pielikums
Informatīvajam ziņojumam “Informatīvais ziņojums par Eiropas Savienības struktūrfondu un Kohēzijas fonda investīciju ieviešanas statusu” </t>
  </si>
  <si>
    <t>7=6-5</t>
  </si>
  <si>
    <t>8=6/5*100</t>
  </si>
  <si>
    <t>11=10-9</t>
  </si>
  <si>
    <t xml:space="preserve">Skaidrojums </t>
  </si>
  <si>
    <t>Īstenotāja aktualizēts*</t>
  </si>
  <si>
    <t>Plānotā maksājuma pieprasījuma iesniegšanas prognoze (ES fondu līdzfinansējums)</t>
  </si>
  <si>
    <t xml:space="preserve">Līgums par projekta īstenošanu vēl nav noslēgts. 27.07.2017 projekta iesniegums apstiprināts ar nosacījumiem, kuru izpildes termiņš ir 28.08.2017. </t>
  </si>
  <si>
    <t>Pelnis, 67095470</t>
  </si>
  <si>
    <t>Ints.Pelnis@fm.gov.lv</t>
  </si>
  <si>
    <t>Finanšu ministre</t>
  </si>
  <si>
    <t>D.Reizniece-Ozola</t>
  </si>
  <si>
    <t>Aizkavējās būvniecības līguma noslēgšana un būvdarbi ir uzsākušies nesen, un plānoto avansa maksājumu plānots ieniegt mēnesi vēlāk.</t>
  </si>
  <si>
    <t xml:space="preserve">Ieilgušās iepirkuma procedūras dēļ būvniecības līgums ir noslēgts tikai augustā un nebija pamatojuma avansa maksājuma pieprsasījumam. Saņēmējs paredzējis septembrī sniegt maksājuma pieprasījumus. </t>
  </si>
  <si>
    <t>Būvniecība norit lēnākos tempos kā sākotnēji plānots un maksājuma pieprasījumi iesniegti par mazākām summam, kas pagaidām ir pietiekamas, lai apmaksātu tekošo darbu izpildi. Septembra mēnesī plānoti lielāki maksājumi, kā arī projektu iespējams realizēs par mazāku finansējumu, kā sākumā plānots.</t>
  </si>
  <si>
    <t xml:space="preserve">Tiek kavēta būvdarbu līguma noslēgšana, jo  iepirkuma rezultāti pārsūdzēti Iepirkumu uzraudzībs birojam. Plānots, ka labvēlīga lēmuma gadījumā projekta ietvaros līdz gada beigām varētu tikt izmaksāts avanss. </t>
  </si>
  <si>
    <r>
      <t xml:space="preserve">Projekta līguma ES fondu līdzfinansējums, </t>
    </r>
    <r>
      <rPr>
        <b/>
        <i/>
        <sz val="12"/>
        <rFont val="Times New Roman"/>
        <family val="1"/>
        <charset val="186"/>
      </rPr>
      <t>euro</t>
    </r>
  </si>
  <si>
    <r>
      <t>Projekti, kuriem plāns nav izpildīts par vairāk kā 200 tūkst.</t>
    </r>
    <r>
      <rPr>
        <b/>
        <i/>
        <sz val="11"/>
        <rFont val="Times New Roman"/>
        <family val="1"/>
        <charset val="186"/>
      </rPr>
      <t xml:space="preserve"> euro</t>
    </r>
  </si>
  <si>
    <t>Projektā aizkavējusies iepirkumu veikšana - iepirkumi tiek pakārtoti Izglītības un zinātnes ministrijas vienotajam iepirkumam, ņemot vērā līdzīgos iepirkuma priekšmetus. Attiecīgi kavējas arī  pārējo projektā plānoto pasākumu uzsākšana. Lai intensificētu plānoto maksājumu plūsmu, finansējuma saņēmējs ir precizējis plānoto maksājumu pieprasījumu iesniegšanas grafiku, paredzot 2017. gada nogalē tos iesniegt biežāk.</t>
  </si>
  <si>
    <t>Projekti, kuriem plānoti vai veikti maksājumi</t>
  </si>
  <si>
    <t>Izpilde %</t>
  </si>
  <si>
    <t>Izmaiņas***</t>
  </si>
  <si>
    <t>Kumulatīvi no 2017 gada janvāra  līdz 2017 gada 1. augustam**</t>
  </si>
  <si>
    <r>
      <t xml:space="preserve">*** izcelti (iekrāsoti) samazinājumi virs 500 000 </t>
    </r>
    <r>
      <rPr>
        <i/>
        <sz val="12"/>
        <rFont val="Times New Roman"/>
        <family val="1"/>
        <charset val="186"/>
      </rPr>
      <t xml:space="preserve">euro. </t>
    </r>
    <r>
      <rPr>
        <sz val="12"/>
        <rFont val="Times New Roman"/>
        <family val="2"/>
        <charset val="186"/>
      </rPr>
      <t xml:space="preserve"> Informācija par visiem projektiem pieejama interneta tīmekļa vietnē www. esfondi.lv http://www.esfondi.lv/finansu-un-raditaju-plani-to-izpilde</t>
    </r>
  </si>
  <si>
    <t>Š.g. augustā ALTUM ir iesniedzis samazinātu prognozi 2017.gadam. Kopumā maksājumu plūsmas pārplānošana uz turpmākiem gadiem rada ievērojami negatīvu ietekmi uz 2018.gada snieguma ietvara mērķu sasniegšanas iespējām. EM ir uzdots sadarbībā ar ALTUM un CFLA nekavējoši rast risinājumu būtiskiem uzlabojumeim ieviešanas mehānismā. Secināms, ka ALTUM plāni bijuši pārāk optimistiski. ALTUM  kavējumus skaidro, galvenokārt, ar māju projektu virzītāju ilgstošu tehniskās dokumentācijas izstrādi un iepirkumu saskaņošanu un procesu.</t>
  </si>
  <si>
    <t>Š.g. augustā ALTUM ir iesniedzis samazinātu prognozi 2017.gadam. ALTUM  kavējumus skaidro, galvenokārt, jo Biznesa enģeļu ko-investīciju fonda programma tika atcelta un to neīstenos, Mikrokreditēšanas tirgū aktīvi darbojas arī banku sektors, līdz ar to pieprasījums pēc pakalpojuma nav tik liels kā sākotnēji plānots, kavējumi iepirkumos Tehnoloģiju akseleratoriem.</t>
  </si>
  <si>
    <t>Tehniskas problēmās informācijas sistēmā BURVIS, kad nevarēja eksportēt jauno izglītības iestāžu un programmu sarakstus. Bezdarbnieku iesaiste atsevišķos apmācību pasākumos tika uzsākta otrajā ceturksnī. 2017.gadā apmācībās iesaistāmo skaitu samazināt nav plānots, līdz ar to netiek identificēta negatīva ietekme uz projekta darbību īstenošanu. Turpmāk kavējumi nav plānoti</t>
  </si>
  <si>
    <t>Plānotais avansa pieprasījums pārcelts no 2017.gada jūnija uz augustu saistībā ar ieilgušo būvniecības iepirkuma procedūru, kuras ietvaros saņemtas sūdzības no pretendentiem. Iepirkumu uzraudzības biroja Iesniegumu izskatīšanas komisija pieņēmusi lēmumu, kas pasūtītājam aizliedz slēgt  iepirkuma līgumu un uzdod veikt iesniegto piedāvājumu pārvērtēšanu. Līdz ar to, kamēr nav saņemts komisijas lēmums par iesnieguma izskatīšanas rezultātiem, ir aizkavējusies būvdarbu līguma slēgšana un būvdarbu uzsākšana.</t>
  </si>
  <si>
    <t xml:space="preserve">Sagaidāms ietaupījums indikatīvi 1,86 milj. </t>
  </si>
  <si>
    <t xml:space="preserve">Iepirkuma rezultātā piedāvājuma summa pārsniedza plānoto līgumcenu, SM vērtēja iespējas nepieciešamo papildus finansējumu novirzīt no kopējās ceļu projektu "aploksnes" (t.sk. citu projektu ietaupījumi), tādēļ  Līgums noslēgts tikai jūlijā un, ņemot vērā, ka  maksājuma pieprasījumos iekļauj finansējumu atbilstoši faktiski paveiktajiem darbiem, iesniegtā maksājuma pieprasījuma summa ir būtiski mazāka salīdzinājumā ar plānoto. </t>
  </si>
  <si>
    <r>
      <t xml:space="preserve">Izpilde  atbilstoši paveiktajiem darbiem līdz jūlijam bija mazāka nekā sākotnēji tika plānots. Augustā būvdarbi tiks pabeigti. Pprojektā varētu būt ietaupījums virs 1 milj. </t>
    </r>
    <r>
      <rPr>
        <i/>
        <sz val="12"/>
        <rFont val="Times New Roman"/>
        <family val="1"/>
        <charset val="186"/>
      </rPr>
      <t>euro</t>
    </r>
    <r>
      <rPr>
        <sz val="12"/>
        <rFont val="Times New Roman"/>
        <family val="2"/>
        <charset val="186"/>
      </rPr>
      <t>.</t>
    </r>
  </si>
  <si>
    <t xml:space="preserve">Samaksa par sniegtajiem ekspertu pakalpojumiem un citām aktivitātēm projektā tiks veikta nākošajā starpposmā. Vaučeru programmā nav iesniegti tik daudz pieteikumi kā sākotnēji bija plānots, līdz ar to netiek pieaicināti eksperti, kā arī līdz šim nav bijis pieprasījuma pēc tirgus pētījumiem pētniecības organizācijās.  </t>
  </si>
  <si>
    <t>NVA kavējas iepirkuma līguma slēgšana "Motivācijas programma darba meklēšanai un sociālā mentora pakalpojumi", iepirkums atsevišķās iepirkuma priekšmeta daļās noslēdzies bez rezultāta, tādēļ 30.06.2017. projekts izsludināja atkārtotu iepirkumu. 
Projekts plāno iesniegtos pretendentu piedāvājumus izvērtēt pēc iespējas īsākā laikā. Ja neiestājas neparedzēti apstākļi (piem., pārsūdzības), tad bezdarbnieku iesaisti pasākumā plānots uzsākt 2017.gada septembrī.</t>
  </si>
  <si>
    <t>Nodarbinātības valsts aģentūra (NVA)</t>
  </si>
  <si>
    <t>Valsts izglītības attīstības aģentūra (VIAA)</t>
  </si>
  <si>
    <t>29.06.2017 ir aktualizēts plānoto maksājuma pieprasījumu iesniegšanas grafiks, jo ieilgusi sadarbības partneru iesniegto karjeras atbalsta plānu pārbaude un apstiprināšana, kā arī vairāki sadarbības partneri nav varējuši nodrošināt MK noteikumu prasību - piesaistīt vienu pedagogu-karjeras konsultantu uz 700 izglītojamiem. IZM veic grozījumus MK noteikumos, paredzot izņēmumus šīs prasības piemērošanā. Lai paātrinātu maksājumu veikšanas  procesus, CFLA ir vienojušies ar VIAA par ārpuskārtas maksājuma pieprasījuma iesniegšanu novembrī, lai veicinātu 2017.g. mērķa izpildi.</t>
  </si>
  <si>
    <r>
      <t xml:space="preserve">Jūlija maksājuma summa ir </t>
    </r>
    <r>
      <rPr>
        <sz val="12"/>
        <rFont val="Times New Roman"/>
        <family val="2"/>
        <charset val="186"/>
      </rPr>
      <t>mazāka salīdzinājumā ar plānoto saistībā ar faktisko būvdarbu izpildi.
Projekts ir pabeigts, atbilstoši  faktiskajai gala  izpildei projektā varētu būt ietaupījums virs 1 milj. euro.</t>
    </r>
  </si>
  <si>
    <t>Aizkavējusies 9.1.4.2.pasākuma “Funkcionēšanas novērtēšanas un asistīvo tehnoloģiju (tehnisko palīglīdzekļu) apmaiņas sistēmas izveide un ieviešana” ieviešana, kas ir priekšnoteikums šī pasākuma uzsākšanai. "Vaivari"  līdz 31.08.2017. jāiesniedz CFLA aktualizēts rīcības plānu. Papildus procesus ietekmē LM stingrāka iesaiste, pirms iepirkumu sludināšanas izskatot / skaņojot dokumentāciju.</t>
  </si>
  <si>
    <t>Nav uzsākta plānotā projekta darbība "Sociālo uzņēmumu atbalsta instrumentu piemērošana un sociālās uzņēmējdarbības uzsācēju biznesa plānu īstenošana", kas saistīts ar grozījumiem MK noteikumos Nr.467 (stājušies spēkā 02.06.2017). LM skaņo vienošanos pie 29.08.2016. sadarbības līguma ar Altum, kas ietekmē projekta darbību uzsākšanu. LM  maksājuma pieprasījumus pārceļ uz 22.01.2018. Risks nesasniegt finanšu rādītāju 2018. gadā. LM uzdots š.g. septembra laikā pārskatīt ieviešanas mehānismu un virzīt risinājumu būtiskam snieguma uzlabojumam.</t>
  </si>
  <si>
    <r>
      <t xml:space="preserve">Avansa maksājuma pieprasījuma termiņš no jūlija sākuma pārcelts uz augustu. Atbilstoši plānotajam 03.08.2017. ir iesniegts par ESF finansējumu 425 000 </t>
    </r>
    <r>
      <rPr>
        <i/>
        <sz val="12"/>
        <rFont val="Times New Roman"/>
        <family val="1"/>
        <charset val="186"/>
      </rPr>
      <t>euro</t>
    </r>
    <r>
      <rPr>
        <sz val="12"/>
        <rFont val="Times New Roman"/>
        <family val="2"/>
        <charset val="186"/>
      </rPr>
      <t xml:space="preserve"> apmērā. </t>
    </r>
  </si>
  <si>
    <t>Aizkavējusies sadarbības līgumu slēgšana ar projekta sadarbības partneriem, ko ietekmē, piemēram viena no sadarbības partneriem - Rīgas Pedagoģijas un izglītības vadības akadēmijas (RPIVA) reorganizācija, kā arī tas, ka citu sadarbības partneru darbinieki -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 ESF projektiem ir līdzīgi iepirkuma priekšmeti un tiek plānota vienota iepirkumu procedūra.</t>
  </si>
  <si>
    <t xml:space="preserve">Būvniecība norit lēnākos tempos kā plānots, nākamais avansa pieprasījums no augusta pārcelts uz septembri.   </t>
  </si>
  <si>
    <t xml:space="preserve">Maksājuma pieprasījums iesniegts par mazāku summu, jo nācies meklēt un piesaistīt jaunus ekspertus pieaugušo personu ar garīga rakstura traucējumiem vajadzību novērtēšanai - iepriekš iesaistītie eksperti nepagarināja līgumu. Mērķa grupas individuālo vajadzību izvērtēšanas termiņš attiecīgi pagarināts, kas, savukārt, aizkavējis deinstitucionalizācijas plāna iepirkumu.  </t>
  </si>
  <si>
    <t xml:space="preserve">Iesaistes uzsākšanu pasākumos “Subsidētās darba vietas jauniešiem bezdarbniekiem (pasākumi noteiktām mērķa grupā)”, “Pirmā darba pieredze jaunietim” un “Neformālās izglītības programmu īstenošanu” aizkavēja grozījumi MK noteikumos Nr.75 un MK noteikumos par pasākuma īstenošanu Nr.207, kuras stājās spēkā 03.03.2017., kā arī tehniskas problēmas ar NVA sistēmu BURVIS. Izvērtējot šī brīža situāciju projekts nesaskata risku nesasniegt projekta mērķi, ka arī projekts  CFLA ir iesniedzis projekta grozījumus Nr.4, ar priekšlikumu veikt izmaiņas iesaistāmo bezdarbnieku skaitam starp pasākumiem, tādējādi veicinot projekta mērķa sasniegšanu. </t>
  </si>
  <si>
    <t xml:space="preserve"> Vairāku iepirkumu rezultātu pārsūdzības Iepirkumu uzraudzībs birojam, kā arī vairāku iepirkumu pārtraukšana un izsludināšana no jauna, kas radījusi līgumu noslēgšanas aizkavēšanos.  Atbilstoši samazinājumam lielāka maksājuma pieprasījuma summa ir ieplānota 2018.gada jūlijā.</t>
  </si>
  <si>
    <t>Finansējuma saņēmējs ir aktualizējis maksājumu prognozi (26.05.2017.), pamatojoties uz sadarbības partneru (pašvaldību) iesniegtajām prognozēm par projektā iesaistāmo mērķa grupas dalībnieku skaitu.</t>
  </si>
  <si>
    <t xml:space="preserve">Būvdarbu izpilde atbilstoši paveiktajiem darbiem ir mazāka nekā sākotnēji bija plānota. </t>
  </si>
  <si>
    <t xml:space="preserve">Ietekmē novēlotā projekta īstenošanas uzsākšana. Kavējas arī iepirkumu līgumu slēgšana, jo vienu no iepirkumiem nācies izsludināt atkārtoti. Šobrīd finansējuma saņemējs ir iesniedzis </t>
  </si>
  <si>
    <t>Būvdarbu izpilde atbilstoši paveiktajiem darbiem ir mazāka nekā sākotnēji bija plānota. Būvdarbi uzsākti 22.06.2017. 11.07.2017. apstiprinātajā plānoto maksājumu pieprasījumu iesniegšanas grafikā - 2017.gadā samazinātā summa ieplānota  2018.gada janvārī.</t>
  </si>
  <si>
    <t>Iepirkumam “Dabas aizsardzības plānu izstrāde īpaši aizsargājamām teritorijām” sākotnēji izsludinātajā konkursā iesniegtie piedāvājumi pārsniedza paredzēto  cenu. Iepirkums tiek izskatīts Vides aizsardzības un reģionālās attīstības ministrijā, jo, atkārtoti izsludinot, tas beidzies bez rezultāta. Maksājums pārcelts uz 2018. gadu.</t>
  </si>
  <si>
    <t xml:space="preserve">Atbilstoši aktualizētajam iepirkumu plānam samazinātas 2017.gada 2 pusgada un 2018.gada 1 ceturkšņa maksājuma pieprasījumu summas, bet palielināts noslēguma pieprasījums, kuru plāno iesniegt 2019.gada janvārī. </t>
  </si>
  <si>
    <t xml:space="preserve">Darbu uzsākšanu kavēja klimatiskie apstākļi un darbi tika atsākti ievērojami vēlāk. </t>
  </si>
  <si>
    <t xml:space="preserve">Projektā plānotās reklāmas aktivitātes daļēji pārceltas uz vēlāku laiku. </t>
  </si>
  <si>
    <t xml:space="preserve">Š.g.augustā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nav nepieciešami. </t>
  </si>
  <si>
    <t>Maksājuma pieprasījums pārcelts uz septembri, jo būvdarbu veikšanas laikā bija tehnoloģiskais pārtraukums un tika atsākti ar kavēšanos tikai 15.05.2017. dēļ nelabvēlīgiem klimatiskie apstākļiem maija sākumā.</t>
  </si>
  <si>
    <t xml:space="preserve">Ieildzis iepirkums - veikti grozījumi un pagarināti pieteikumu iesniegšanas termiņi, arī iepirkumus regulējošās likumdošanas izmaiņas ietekmēja projekta finanšu plūsmu. Pastāv risks, ka uz 31.12.2018. netiks sasniegts plānotais finanšu rādītājs, jo aizkavējās iepirkumu izsludināšana par mērķa grupu individuālo vajadzību izvērtēšanu un individuālo atbalsta plānu izstrādi, deinstitucionalizācijas plāna izstrādi un reorganizācijas plānu izstrādi un attiecīgi arī līgumi tika noslēgti vēlāk nekā sākotnēji plānots. Sakarā ar projekta darbību īstenošanas aizkavēšanos paredzētajā apjomā nav uzsāktas arī projekta aktivitātes: “Sabiedrībā balstītu pakalpojumu īstenošana Latgales reģiona personām ar garīga rakstura traucējumiem”, darbības “Sabiedrībā balstītu pakalpojumu sniegšana bērniem ar funkcionāliem traucējumiem” un "Informatīvi un izglītojoši pasākumi."  </t>
  </si>
  <si>
    <t xml:space="preserve">Izpilde  atbilstoši paveiktajiem darbiem mazāka nekā sākotnēji tika plānots. Būvdarbi uzsākti 24.05.2017.
Ieildzis iesniegto piedāvājumu izvērtēšanas laiks, aizkavējās  līguma slēgšana un avansa maksājums. </t>
  </si>
  <si>
    <t>Plānotas intensificētas darbības rudenī. Pedagogiem un iesaistītajam personālam  darba grafiks ir pakārtots mācību gadam un vasara ir atvaļinājumu laiks.</t>
  </si>
  <si>
    <t xml:space="preserve">Izmaiņas skaidrojamas ar projekta attiecināmo izmaksu iespējamu samazināšanu (jautājums vēl tiek starp līguma pusēm precizēts). </t>
  </si>
  <si>
    <t>Atbilstoši noslēgtajiem būvdarbu līgumiem un faktiski veiktajiem darbiem.</t>
  </si>
  <si>
    <t xml:space="preserve">Atbilstoši faktiskajai projektu darbību izpildei. Projekta darbības "Projekta mērķa grupas individuālo vajadzību izvērtēšana" īstenošanas temps ir lēnāks. Izmaksas darbībā "Reorganizācijas plānu izstrāde Rīgas reģionā" netika veiktas - iepirkuma līgums ar pilnsabiedrību ”Civitta Latvija un Civitta Lietuva” ar 2017.gada 14.jūniju ir izbeigtas. </t>
  </si>
  <si>
    <t xml:space="preserve">* visiem projektiem pēdējais apstiprinātais plānoto maksājumu pieprasījumu grafiks līdz 08.08.2017. </t>
  </si>
  <si>
    <r>
      <t xml:space="preserve">** izcelti (iekrāsoti) samazinājumi virs 200 000 </t>
    </r>
    <r>
      <rPr>
        <i/>
        <sz val="12"/>
        <rFont val="Times New Roman"/>
        <family val="1"/>
        <charset val="186"/>
      </rPr>
      <t xml:space="preserve">euro. </t>
    </r>
    <r>
      <rPr>
        <sz val="12"/>
        <rFont val="Times New Roman"/>
        <family val="1"/>
        <charset val="186"/>
      </rPr>
      <t>Informācija par visiem projektiem pieejama interneta tīmekļa vietnē www. esfondi.lv http://www.esfondi.lv/finansu-un-raditaju-plani-to-izpilde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</si>
</sst>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0" x14ac:knownFonts="1">
    <font>
      <sz val="12"/>
      <color theme="1"/>
      <name val="Times New Roman"/>
      <family val="2"/>
      <charset val="186"/>
    </font>
    <font>
      <sz val="10"/>
      <color rgb="FF000000"/>
      <name val="Arial"/>
      <family val="2"/>
      <charset val="186"/>
    </font>
    <font>
      <sz val="12"/>
      <color theme="1"/>
      <name val="Times New Roman"/>
      <family val="2"/>
      <charset val="186"/>
    </font>
    <font>
      <sz val="10"/>
      <name val="Times New Roman"/>
      <family val="2"/>
      <charset val="186"/>
    </font>
    <font>
      <sz val="8"/>
      <name val="Times New Roman"/>
      <family val="2"/>
      <charset val="186"/>
    </font>
    <font>
      <sz val="12"/>
      <name val="Times New Roman"/>
      <family val="2"/>
      <charset val="186"/>
    </font>
    <font>
      <sz val="11"/>
      <color theme="1"/>
      <name val="Calibri"/>
      <family val="2"/>
      <charset val="186"/>
      <scheme val="minor"/>
    </font>
    <font>
      <sz val="11"/>
      <name val="Times New Roman"/>
      <family val="2"/>
      <charset val="186"/>
    </font>
    <font>
      <b/>
      <sz val="11"/>
      <name val="Times New Roman"/>
      <family val="2"/>
      <charset val="186"/>
    </font>
    <font>
      <sz val="10"/>
      <name val="Times New Roman"/>
      <family val="1"/>
      <charset val="186"/>
    </font>
    <font>
      <b/>
      <sz val="12"/>
      <name val="Times New Roman"/>
      <family val="1"/>
      <charset val="186"/>
    </font>
    <font>
      <b/>
      <sz val="11"/>
      <name val="Times New Roman"/>
      <family val="1"/>
      <charset val="186"/>
    </font>
    <font>
      <b/>
      <sz val="12"/>
      <name val="Times New Roman"/>
      <family val="2"/>
      <charset val="186"/>
    </font>
    <font>
      <b/>
      <sz val="10"/>
      <name val="Times New Roman"/>
      <family val="2"/>
      <charset val="186"/>
    </font>
    <font>
      <b/>
      <sz val="16"/>
      <color rgb="FF000000"/>
      <name val="Times New Roman"/>
      <family val="2"/>
      <charset val="186"/>
    </font>
    <font>
      <u/>
      <sz val="12"/>
      <color theme="10"/>
      <name val="Times New Roman"/>
      <family val="2"/>
      <charset val="186"/>
    </font>
    <font>
      <i/>
      <sz val="12"/>
      <name val="Times New Roman"/>
      <family val="1"/>
      <charset val="186"/>
    </font>
    <font>
      <sz val="12"/>
      <name val="Times New Roman"/>
      <family val="1"/>
      <charset val="186"/>
    </font>
    <font>
      <b/>
      <i/>
      <sz val="12"/>
      <name val="Times New Roman"/>
      <family val="1"/>
      <charset val="186"/>
    </font>
    <font>
      <b/>
      <i/>
      <sz val="11"/>
      <name val="Times New Roman"/>
      <family val="1"/>
      <charset val="186"/>
    </font>
  </fonts>
  <fills count="7">
    <fill>
      <patternFill patternType="none"/>
    </fill>
    <fill>
      <patternFill patternType="gray125"/>
    </fill>
    <fill>
      <patternFill patternType="solid">
        <fgColor theme="0" tint="-0.14999847407452621"/>
        <bgColor indexed="64"/>
      </patternFill>
    </fill>
    <fill>
      <gradientFill degree="90">
        <stop position="0">
          <color theme="0"/>
        </stop>
        <stop position="1">
          <color theme="9"/>
        </stop>
      </gradientFill>
    </fill>
    <fill>
      <gradientFill degree="90">
        <stop position="0">
          <color theme="0"/>
        </stop>
        <stop position="1">
          <color rgb="FFFF0000"/>
        </stop>
      </gradientFill>
    </fill>
    <fill>
      <patternFill patternType="solid">
        <fgColor rgb="FFFFFF00"/>
        <bgColor indexed="64"/>
      </patternFill>
    </fill>
    <fill>
      <patternFill patternType="solid">
        <fgColor rgb="FFFF5050"/>
        <bgColor auto="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0" fontId="1" fillId="0" borderId="0"/>
    <xf numFmtId="9" fontId="2" fillId="0" borderId="0" applyFont="0" applyFill="0" applyBorder="0" applyAlignment="0" applyProtection="0"/>
    <xf numFmtId="0" fontId="6" fillId="0" borderId="0"/>
    <xf numFmtId="164" fontId="2" fillId="0" borderId="0" applyFont="0" applyFill="0" applyBorder="0" applyAlignment="0" applyProtection="0"/>
    <xf numFmtId="0" fontId="6" fillId="0" borderId="0"/>
    <xf numFmtId="0" fontId="15" fillId="0" borderId="0" applyNumberFormat="0" applyFill="0" applyBorder="0" applyAlignment="0" applyProtection="0"/>
  </cellStyleXfs>
  <cellXfs count="83">
    <xf numFmtId="0" fontId="0" fillId="0" borderId="0" xfId="0"/>
    <xf numFmtId="0" fontId="3" fillId="0" borderId="0" xfId="1" applyFont="1"/>
    <xf numFmtId="0" fontId="7" fillId="0" borderId="0" xfId="1" applyFont="1" applyAlignment="1">
      <alignment horizontal="center" vertical="center"/>
    </xf>
    <xf numFmtId="0" fontId="8"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xf numFmtId="0" fontId="5" fillId="0" borderId="0" xfId="0" applyFont="1"/>
    <xf numFmtId="3" fontId="8" fillId="3" borderId="1" xfId="0" applyNumberFormat="1" applyFont="1" applyFill="1" applyBorder="1" applyAlignment="1" applyProtection="1">
      <alignment horizontal="center" vertical="center" wrapText="1"/>
    </xf>
    <xf numFmtId="0" fontId="3" fillId="0" borderId="0" xfId="0" applyFont="1"/>
    <xf numFmtId="0" fontId="3" fillId="0" borderId="1" xfId="0" applyFont="1" applyBorder="1"/>
    <xf numFmtId="0" fontId="5" fillId="0" borderId="0" xfId="0" applyFont="1" applyAlignment="1">
      <alignment wrapText="1"/>
    </xf>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alignment wrapText="1"/>
    </xf>
    <xf numFmtId="0" fontId="3" fillId="0" borderId="0" xfId="0" applyFont="1" applyFill="1"/>
    <xf numFmtId="3" fontId="8" fillId="4" borderId="1" xfId="0" applyNumberFormat="1" applyFont="1" applyFill="1" applyBorder="1" applyAlignment="1" applyProtection="1">
      <alignment horizontal="center" vertical="center" wrapText="1"/>
    </xf>
    <xf numFmtId="0" fontId="9" fillId="0" borderId="1" xfId="1" applyFont="1" applyBorder="1" applyAlignment="1">
      <alignment horizontal="left" vertical="center"/>
    </xf>
    <xf numFmtId="0" fontId="9" fillId="0" borderId="1" xfId="1" applyFont="1" applyBorder="1" applyAlignment="1">
      <alignment horizontal="left"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wrapText="1"/>
    </xf>
    <xf numFmtId="3" fontId="5" fillId="0" borderId="1" xfId="0" applyNumberFormat="1" applyFont="1" applyBorder="1"/>
    <xf numFmtId="3" fontId="5" fillId="0" borderId="1" xfId="0" applyNumberFormat="1" applyFont="1" applyFill="1" applyBorder="1"/>
    <xf numFmtId="0" fontId="10" fillId="0" borderId="0" xfId="0" applyFont="1"/>
    <xf numFmtId="0" fontId="5" fillId="0" borderId="1" xfId="1" applyFont="1" applyBorder="1" applyAlignment="1">
      <alignment horizontal="left" vertical="center"/>
    </xf>
    <xf numFmtId="0" fontId="5" fillId="0" borderId="1" xfId="1" applyFont="1" applyBorder="1" applyAlignment="1">
      <alignment horizontal="left"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left" vertical="center" wrapText="1"/>
    </xf>
    <xf numFmtId="3" fontId="12" fillId="4" borderId="1" xfId="0" applyNumberFormat="1" applyFont="1" applyFill="1" applyBorder="1" applyAlignment="1" applyProtection="1">
      <alignment horizontal="center" vertical="center" wrapText="1"/>
    </xf>
    <xf numFmtId="3" fontId="5" fillId="0" borderId="1" xfId="1" applyNumberFormat="1" applyFont="1" applyBorder="1" applyAlignment="1">
      <alignment horizontal="center" vertical="center"/>
    </xf>
    <xf numFmtId="3" fontId="12"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9" fontId="5" fillId="0" borderId="1" xfId="2" applyFont="1" applyBorder="1" applyAlignment="1">
      <alignment horizontal="center" vertical="center"/>
    </xf>
    <xf numFmtId="0" fontId="5" fillId="0" borderId="1" xfId="1" applyFont="1" applyFill="1" applyBorder="1" applyAlignment="1">
      <alignment horizontal="center" vertical="center"/>
    </xf>
    <xf numFmtId="0" fontId="3"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9" fontId="12" fillId="4" borderId="1" xfId="2" applyFont="1" applyFill="1" applyBorder="1" applyAlignment="1" applyProtection="1">
      <alignment horizontal="center" vertical="center" wrapText="1"/>
    </xf>
    <xf numFmtId="0" fontId="9" fillId="0" borderId="1" xfId="1" applyFont="1" applyFill="1" applyBorder="1" applyAlignment="1">
      <alignment horizontal="center" vertical="center"/>
    </xf>
    <xf numFmtId="0" fontId="9" fillId="0" borderId="1" xfId="1" applyNumberFormat="1" applyFont="1" applyFill="1" applyBorder="1" applyAlignment="1">
      <alignment horizontal="left" vertical="center"/>
    </xf>
    <xf numFmtId="3" fontId="5" fillId="5" borderId="1" xfId="0" applyNumberFormat="1" applyFont="1" applyFill="1" applyBorder="1" applyAlignment="1">
      <alignment horizontal="center" vertical="center"/>
    </xf>
    <xf numFmtId="3" fontId="12" fillId="3" borderId="1" xfId="0" applyNumberFormat="1" applyFont="1" applyFill="1" applyBorder="1" applyAlignment="1" applyProtection="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11" fillId="2" borderId="2" xfId="1" applyFont="1" applyFill="1" applyBorder="1" applyAlignment="1">
      <alignment horizontal="center" vertical="center"/>
    </xf>
    <xf numFmtId="0" fontId="11" fillId="2" borderId="2" xfId="1" applyFont="1" applyFill="1" applyBorder="1" applyAlignment="1">
      <alignment horizontal="center" vertical="center" wrapText="1"/>
    </xf>
    <xf numFmtId="0" fontId="8" fillId="3" borderId="1" xfId="0" applyFont="1" applyFill="1" applyBorder="1" applyAlignment="1" applyProtection="1">
      <alignment vertical="center" wrapText="1"/>
    </xf>
    <xf numFmtId="0" fontId="8" fillId="3" borderId="1" xfId="0"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0" fontId="14" fillId="0" borderId="0" xfId="0" applyFont="1" applyFill="1" applyBorder="1" applyAlignment="1">
      <alignment vertical="center"/>
    </xf>
    <xf numFmtId="3" fontId="5" fillId="0" borderId="0" xfId="0" applyNumberFormat="1" applyFont="1" applyBorder="1"/>
    <xf numFmtId="14" fontId="5" fillId="0" borderId="1" xfId="1" applyNumberFormat="1" applyFont="1" applyFill="1" applyBorder="1" applyAlignment="1">
      <alignment horizontal="left" vertical="center"/>
    </xf>
    <xf numFmtId="3" fontId="5" fillId="0" borderId="1" xfId="1" applyNumberFormat="1" applyFont="1" applyFill="1" applyBorder="1" applyAlignment="1">
      <alignment horizontal="right" vertical="center"/>
    </xf>
    <xf numFmtId="3" fontId="5" fillId="0" borderId="1" xfId="1" applyNumberFormat="1" applyFont="1" applyFill="1" applyBorder="1" applyAlignment="1">
      <alignment horizontal="left" vertical="center"/>
    </xf>
    <xf numFmtId="3" fontId="5" fillId="0" borderId="1" xfId="1" applyNumberFormat="1" applyFont="1" applyBorder="1" applyAlignment="1">
      <alignment horizontal="right" vertical="center"/>
    </xf>
    <xf numFmtId="0" fontId="5" fillId="0" borderId="1" xfId="1" applyNumberFormat="1" applyFont="1" applyFill="1" applyBorder="1" applyAlignment="1">
      <alignment horizontal="left" vertical="center"/>
    </xf>
    <xf numFmtId="14" fontId="5" fillId="0" borderId="1" xfId="1" applyNumberFormat="1" applyFont="1" applyFill="1" applyBorder="1" applyAlignment="1">
      <alignment horizontal="center" vertical="center" wrapText="1"/>
    </xf>
    <xf numFmtId="3" fontId="5" fillId="0" borderId="1" xfId="1" applyNumberFormat="1" applyFont="1" applyFill="1" applyBorder="1" applyAlignment="1" applyProtection="1">
      <alignment horizontal="right" vertical="center" wrapText="1"/>
      <protection locked="0"/>
    </xf>
    <xf numFmtId="3" fontId="5" fillId="0" borderId="1" xfId="1" applyNumberFormat="1" applyFont="1" applyFill="1" applyBorder="1" applyAlignment="1">
      <alignment horizontal="right" vertical="center" wrapText="1"/>
    </xf>
    <xf numFmtId="0" fontId="5" fillId="0" borderId="0" xfId="0" applyFont="1" applyAlignment="1"/>
    <xf numFmtId="3" fontId="5" fillId="0" borderId="1" xfId="1" applyNumberFormat="1" applyFont="1" applyFill="1" applyBorder="1" applyAlignment="1">
      <alignment vertical="center" wrapText="1"/>
    </xf>
    <xf numFmtId="0" fontId="5" fillId="0" borderId="1" xfId="1" applyFont="1" applyFill="1" applyBorder="1" applyAlignment="1">
      <alignment vertical="center" wrapText="1"/>
    </xf>
    <xf numFmtId="0" fontId="5" fillId="0" borderId="1" xfId="1" applyNumberFormat="1" applyFont="1" applyFill="1" applyBorder="1" applyAlignment="1" applyProtection="1">
      <alignment vertical="center" wrapText="1"/>
    </xf>
    <xf numFmtId="0" fontId="5" fillId="0" borderId="1" xfId="0" applyFont="1" applyFill="1" applyBorder="1" applyAlignment="1">
      <alignment wrapText="1"/>
    </xf>
    <xf numFmtId="0" fontId="5" fillId="0" borderId="1" xfId="1" applyNumberFormat="1" applyFont="1" applyFill="1" applyBorder="1" applyAlignment="1" applyProtection="1">
      <alignment wrapText="1"/>
    </xf>
    <xf numFmtId="0" fontId="5" fillId="0" borderId="1" xfId="0" applyNumberFormat="1" applyFont="1" applyFill="1" applyBorder="1" applyAlignment="1" applyProtection="1">
      <alignment vertical="center" wrapText="1"/>
    </xf>
    <xf numFmtId="0" fontId="15" fillId="0" borderId="0" xfId="6"/>
    <xf numFmtId="0" fontId="10" fillId="2" borderId="2" xfId="1" applyFont="1" applyFill="1" applyBorder="1" applyAlignment="1">
      <alignment horizontal="center" vertical="center"/>
    </xf>
    <xf numFmtId="0" fontId="0" fillId="0" borderId="0" xfId="0" applyFont="1" applyAlignment="1">
      <alignment horizontal="right" wrapText="1" indent="1"/>
    </xf>
    <xf numFmtId="3" fontId="12" fillId="3" borderId="1" xfId="0" applyNumberFormat="1" applyFont="1" applyFill="1" applyBorder="1" applyAlignment="1" applyProtection="1">
      <alignment horizontal="center" vertical="center" wrapText="1"/>
    </xf>
    <xf numFmtId="3" fontId="12" fillId="6" borderId="1" xfId="0" applyNumberFormat="1" applyFont="1" applyFill="1" applyBorder="1" applyAlignment="1" applyProtection="1">
      <alignment horizontal="center" vertical="center" wrapText="1"/>
    </xf>
    <xf numFmtId="14" fontId="0" fillId="0" borderId="0" xfId="0" applyNumberFormat="1" applyAlignment="1">
      <alignment horizontal="left"/>
    </xf>
    <xf numFmtId="3" fontId="12" fillId="3" borderId="1" xfId="0" applyNumberFormat="1"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textRotation="90"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textRotation="90" wrapText="1"/>
    </xf>
  </cellXfs>
  <cellStyles count="7">
    <cellStyle name="Comma 11" xfId="4"/>
    <cellStyle name="Hyperlink" xfId="6" builtinId="8"/>
    <cellStyle name="Normal" xfId="0" builtinId="0"/>
    <cellStyle name="Normal 2" xfId="3"/>
    <cellStyle name="Normal 2 2 2 2 2 3 13" xfId="5"/>
    <cellStyle name="Normal 3" xfId="1"/>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mailto:Ints.Pelnis@fm.gov.lv"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7"/>
  <sheetViews>
    <sheetView tabSelected="1" topLeftCell="H46" zoomScale="75" zoomScaleNormal="75" workbookViewId="0">
      <selection activeCell="BD56" sqref="BD56"/>
    </sheetView>
  </sheetViews>
  <sheetFormatPr defaultRowHeight="15.75" outlineLevelCol="1" x14ac:dyDescent="0.25"/>
  <cols>
    <col min="1" max="1" width="4.75" style="6" hidden="1" customWidth="1" outlineLevel="1"/>
    <col min="2" max="2" width="6.25" style="6" hidden="1" customWidth="1" outlineLevel="1"/>
    <col min="3" max="3" width="16.375" style="10" hidden="1" customWidth="1" outlineLevel="1"/>
    <col min="4" max="4" width="2.875" style="6" hidden="1" customWidth="1" outlineLevel="1"/>
    <col min="5" max="5" width="9" style="6" hidden="1" customWidth="1" outlineLevel="1"/>
    <col min="6" max="6" width="5.75" style="6" hidden="1" customWidth="1" outlineLevel="1"/>
    <col min="7" max="7" width="16.75" style="6" hidden="1" customWidth="1" outlineLevel="1"/>
    <col min="8" max="8" width="4.5" style="6" customWidth="1" collapsed="1"/>
    <col min="9" max="9" width="6.125" style="6" customWidth="1"/>
    <col min="10" max="10" width="17.625" style="10" customWidth="1"/>
    <col min="11" max="11" width="31.75" style="10" customWidth="1"/>
    <col min="12" max="12" width="11.5" style="6" hidden="1" customWidth="1" outlineLevel="1"/>
    <col min="13" max="13" width="9.875" style="6" hidden="1" customWidth="1" outlineLevel="1"/>
    <col min="14" max="14" width="10.875" style="6" hidden="1" customWidth="1" outlineLevel="1"/>
    <col min="15" max="15" width="14.625" style="6" hidden="1" customWidth="1" outlineLevel="1"/>
    <col min="16" max="16" width="10" style="6" hidden="1" customWidth="1" outlineLevel="1"/>
    <col min="17" max="17" width="11.5" style="6" hidden="1" customWidth="1" outlineLevel="1"/>
    <col min="18" max="18" width="11.25" style="6" hidden="1" customWidth="1" outlineLevel="1"/>
    <col min="19" max="19" width="10.25" style="6" hidden="1" customWidth="1" outlineLevel="1"/>
    <col min="20" max="20" width="11.5" style="6" hidden="1" customWidth="1" outlineLevel="1"/>
    <col min="21" max="21" width="10.125" style="6" hidden="1" customWidth="1" outlineLevel="1"/>
    <col min="22" max="22" width="9.375" style="6" hidden="1" customWidth="1" outlineLevel="1"/>
    <col min="23" max="23" width="11.375" style="6" hidden="1" customWidth="1" outlineLevel="1"/>
    <col min="24" max="24" width="10.125" style="6" hidden="1" customWidth="1" outlineLevel="1"/>
    <col min="25" max="25" width="9.5" style="6" hidden="1" customWidth="1" outlineLevel="1"/>
    <col min="26" max="26" width="10.75" style="6" hidden="1" customWidth="1" outlineLevel="1"/>
    <col min="27" max="28" width="11.125" style="6" hidden="1" customWidth="1" outlineLevel="1"/>
    <col min="29" max="29" width="12" style="6" hidden="1" customWidth="1" outlineLevel="1"/>
    <col min="30" max="30" width="13.875" style="6" hidden="1" customWidth="1" outlineLevel="1"/>
    <col min="31" max="31" width="13.25" style="6" hidden="1" customWidth="1" outlineLevel="1"/>
    <col min="32" max="32" width="11.75" style="6" hidden="1" customWidth="1" outlineLevel="1"/>
    <col min="33" max="33" width="11.75" style="6" hidden="1" customWidth="1" outlineLevel="1" collapsed="1"/>
    <col min="34" max="34" width="12.875" style="6" hidden="1" customWidth="1" outlineLevel="1"/>
    <col min="35" max="35" width="13.375" style="6" hidden="1" customWidth="1" outlineLevel="1"/>
    <col min="36" max="36" width="13.625" style="6" customWidth="1" collapsed="1"/>
    <col min="37" max="37" width="12.75" style="6" customWidth="1"/>
    <col min="38" max="38" width="12.625" style="6" customWidth="1"/>
    <col min="39" max="39" width="41.375" style="6" customWidth="1"/>
    <col min="40" max="40" width="14.75" style="6" hidden="1" customWidth="1" outlineLevel="1"/>
    <col min="41" max="41" width="14.125" style="6" hidden="1" customWidth="1" outlineLevel="1"/>
    <col min="42" max="42" width="12.875" style="6" hidden="1" customWidth="1" outlineLevel="1"/>
    <col min="43" max="43" width="12.125" style="6" hidden="1" customWidth="1" outlineLevel="1"/>
    <col min="44" max="44" width="19.875" style="6" hidden="1" customWidth="1" outlineLevel="1"/>
    <col min="45" max="45" width="11.75" style="6" customWidth="1" collapsed="1"/>
    <col min="46" max="46" width="10.875" style="6" customWidth="1"/>
    <col min="47" max="47" width="14.375" style="22" customWidth="1"/>
    <col min="48" max="48" width="11" style="6" hidden="1" customWidth="1" outlineLevel="1"/>
    <col min="49" max="49" width="11.625" style="6" hidden="1" customWidth="1" outlineLevel="1"/>
    <col min="50" max="50" width="12.625" style="6" hidden="1" customWidth="1" outlineLevel="1"/>
    <col min="51" max="51" width="11.5" style="6" hidden="1" customWidth="1" outlineLevel="1"/>
    <col min="52" max="52" width="11.625" style="6" hidden="1" customWidth="1" outlineLevel="1"/>
    <col min="53" max="53" width="11" style="6" hidden="1" customWidth="1" outlineLevel="1"/>
    <col min="54" max="54" width="12.75" style="6" hidden="1" customWidth="1" outlineLevel="1"/>
    <col min="55" max="55" width="13.875" style="6" customWidth="1" collapsed="1"/>
    <col min="56" max="56" width="91.75" style="62" customWidth="1"/>
    <col min="57" max="16384" width="9" style="6"/>
  </cols>
  <sheetData>
    <row r="1" spans="1:56" ht="54" customHeight="1" x14ac:dyDescent="0.25">
      <c r="H1" s="74">
        <v>42971</v>
      </c>
      <c r="I1" s="74"/>
      <c r="J1" s="74"/>
      <c r="BD1" s="71" t="s">
        <v>218</v>
      </c>
    </row>
    <row r="2" spans="1:56" ht="18" customHeight="1" x14ac:dyDescent="0.25">
      <c r="H2" s="52" t="s">
        <v>217</v>
      </c>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row>
    <row r="3" spans="1:56" s="2" customFormat="1" ht="19.5" customHeight="1" x14ac:dyDescent="0.25">
      <c r="A3" s="49" t="s">
        <v>188</v>
      </c>
      <c r="B3" s="49"/>
      <c r="C3" s="49"/>
      <c r="D3" s="49"/>
      <c r="E3" s="49"/>
      <c r="F3" s="77" t="s">
        <v>149</v>
      </c>
      <c r="G3" s="81" t="s">
        <v>150</v>
      </c>
      <c r="H3" s="82" t="s">
        <v>189</v>
      </c>
      <c r="I3" s="80" t="s">
        <v>190</v>
      </c>
      <c r="J3" s="81" t="s">
        <v>151</v>
      </c>
      <c r="K3" s="77" t="s">
        <v>152</v>
      </c>
      <c r="L3" s="49" t="s">
        <v>224</v>
      </c>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75" t="s">
        <v>234</v>
      </c>
      <c r="BD3" s="75" t="s">
        <v>222</v>
      </c>
    </row>
    <row r="4" spans="1:56" s="3" customFormat="1" ht="31.5" customHeight="1" x14ac:dyDescent="0.25">
      <c r="A4" s="80" t="s">
        <v>190</v>
      </c>
      <c r="B4" s="80" t="s">
        <v>147</v>
      </c>
      <c r="C4" s="77" t="s">
        <v>191</v>
      </c>
      <c r="D4" s="80" t="s">
        <v>148</v>
      </c>
      <c r="E4" s="77" t="s">
        <v>192</v>
      </c>
      <c r="F4" s="77"/>
      <c r="G4" s="81"/>
      <c r="H4" s="82"/>
      <c r="I4" s="80"/>
      <c r="J4" s="81"/>
      <c r="K4" s="77"/>
      <c r="L4" s="50">
        <v>2014</v>
      </c>
      <c r="M4" s="50">
        <v>2015</v>
      </c>
      <c r="N4" s="50">
        <v>2016</v>
      </c>
      <c r="O4" s="77" t="s">
        <v>184</v>
      </c>
      <c r="P4" s="77"/>
      <c r="Q4" s="77"/>
      <c r="R4" s="77" t="s">
        <v>185</v>
      </c>
      <c r="S4" s="77"/>
      <c r="T4" s="77"/>
      <c r="U4" s="77" t="s">
        <v>186</v>
      </c>
      <c r="V4" s="77"/>
      <c r="W4" s="77"/>
      <c r="X4" s="77" t="s">
        <v>187</v>
      </c>
      <c r="Y4" s="77"/>
      <c r="Z4" s="77"/>
      <c r="AA4" s="77" t="s">
        <v>194</v>
      </c>
      <c r="AB4" s="77"/>
      <c r="AC4" s="77"/>
      <c r="AD4" s="76" t="s">
        <v>203</v>
      </c>
      <c r="AE4" s="76"/>
      <c r="AF4" s="76"/>
      <c r="AG4" s="78" t="s">
        <v>212</v>
      </c>
      <c r="AH4" s="78"/>
      <c r="AI4" s="78"/>
      <c r="AJ4" s="78" t="s">
        <v>240</v>
      </c>
      <c r="AK4" s="78"/>
      <c r="AL4" s="78"/>
      <c r="AM4" s="78"/>
      <c r="AN4" s="7">
        <v>2017</v>
      </c>
      <c r="AO4" s="7">
        <v>2017</v>
      </c>
      <c r="AP4" s="7">
        <v>2017</v>
      </c>
      <c r="AQ4" s="7">
        <v>2017</v>
      </c>
      <c r="AR4" s="7">
        <v>2017</v>
      </c>
      <c r="AS4" s="51" t="s">
        <v>153</v>
      </c>
      <c r="AT4" s="79" t="s">
        <v>153</v>
      </c>
      <c r="AU4" s="79"/>
      <c r="AV4" s="76">
        <v>2018</v>
      </c>
      <c r="AW4" s="76">
        <v>2019</v>
      </c>
      <c r="AX4" s="76">
        <v>2020</v>
      </c>
      <c r="AY4" s="76">
        <v>2021</v>
      </c>
      <c r="AZ4" s="76">
        <v>2022</v>
      </c>
      <c r="BA4" s="76">
        <v>2023</v>
      </c>
      <c r="BB4" s="76">
        <v>2024</v>
      </c>
      <c r="BC4" s="75"/>
      <c r="BD4" s="75"/>
    </row>
    <row r="5" spans="1:56" s="4" customFormat="1" ht="51" x14ac:dyDescent="0.25">
      <c r="A5" s="80"/>
      <c r="B5" s="80"/>
      <c r="C5" s="77"/>
      <c r="D5" s="80"/>
      <c r="E5" s="77"/>
      <c r="F5" s="77"/>
      <c r="G5" s="81"/>
      <c r="H5" s="82"/>
      <c r="I5" s="80"/>
      <c r="J5" s="81"/>
      <c r="K5" s="50"/>
      <c r="L5" s="50"/>
      <c r="M5" s="50"/>
      <c r="N5" s="50"/>
      <c r="O5" s="50" t="s">
        <v>183</v>
      </c>
      <c r="P5" s="50" t="s">
        <v>182</v>
      </c>
      <c r="Q5" s="50" t="s">
        <v>195</v>
      </c>
      <c r="R5" s="50" t="s">
        <v>183</v>
      </c>
      <c r="S5" s="50" t="s">
        <v>182</v>
      </c>
      <c r="T5" s="50" t="s">
        <v>195</v>
      </c>
      <c r="U5" s="50" t="s">
        <v>183</v>
      </c>
      <c r="V5" s="50" t="s">
        <v>182</v>
      </c>
      <c r="W5" s="50" t="s">
        <v>195</v>
      </c>
      <c r="X5" s="50" t="s">
        <v>183</v>
      </c>
      <c r="Y5" s="50" t="s">
        <v>182</v>
      </c>
      <c r="Z5" s="50" t="s">
        <v>195</v>
      </c>
      <c r="AA5" s="50" t="s">
        <v>183</v>
      </c>
      <c r="AB5" s="50" t="s">
        <v>182</v>
      </c>
      <c r="AC5" s="50" t="s">
        <v>195</v>
      </c>
      <c r="AD5" s="7" t="s">
        <v>183</v>
      </c>
      <c r="AE5" s="7" t="s">
        <v>182</v>
      </c>
      <c r="AF5" s="7" t="s">
        <v>195</v>
      </c>
      <c r="AG5" s="15" t="s">
        <v>183</v>
      </c>
      <c r="AH5" s="15" t="s">
        <v>182</v>
      </c>
      <c r="AI5" s="15" t="s">
        <v>195</v>
      </c>
      <c r="AJ5" s="15" t="s">
        <v>183</v>
      </c>
      <c r="AK5" s="15" t="s">
        <v>182</v>
      </c>
      <c r="AL5" s="15" t="s">
        <v>195</v>
      </c>
      <c r="AM5" s="15" t="s">
        <v>238</v>
      </c>
      <c r="AN5" s="7" t="s">
        <v>154</v>
      </c>
      <c r="AO5" s="7" t="s">
        <v>155</v>
      </c>
      <c r="AP5" s="7" t="s">
        <v>156</v>
      </c>
      <c r="AQ5" s="7" t="s">
        <v>157</v>
      </c>
      <c r="AR5" s="7" t="s">
        <v>158</v>
      </c>
      <c r="AS5" s="51" t="s">
        <v>159</v>
      </c>
      <c r="AT5" s="51" t="s">
        <v>223</v>
      </c>
      <c r="AU5" s="51" t="s">
        <v>239</v>
      </c>
      <c r="AV5" s="76"/>
      <c r="AW5" s="76"/>
      <c r="AX5" s="76"/>
      <c r="AY5" s="76"/>
      <c r="AZ5" s="76"/>
      <c r="BA5" s="76"/>
      <c r="BB5" s="76"/>
      <c r="BC5" s="75"/>
      <c r="BD5" s="75"/>
    </row>
    <row r="6" spans="1:56" s="4" customFormat="1" ht="28.5" x14ac:dyDescent="0.25">
      <c r="A6" s="80"/>
      <c r="B6" s="80"/>
      <c r="C6" s="77"/>
      <c r="D6" s="80"/>
      <c r="E6" s="77"/>
      <c r="F6" s="77"/>
      <c r="G6" s="81"/>
      <c r="H6" s="82"/>
      <c r="I6" s="80"/>
      <c r="J6" s="81"/>
      <c r="K6" s="49" t="s">
        <v>237</v>
      </c>
      <c r="L6" s="50"/>
      <c r="M6" s="7">
        <f>SUM(M9:M63)</f>
        <v>4984583.01</v>
      </c>
      <c r="N6" s="7">
        <f>SUM(N9:N63)</f>
        <v>89123688.549999997</v>
      </c>
      <c r="O6" s="7">
        <f>SUM(O9:O63)</f>
        <v>12162632.699999999</v>
      </c>
      <c r="P6" s="7">
        <f>SUM(P9:P63)</f>
        <v>10641181.84</v>
      </c>
      <c r="Q6" s="7">
        <f>SUM(Q9:Q63)</f>
        <v>-1521450.86</v>
      </c>
      <c r="R6" s="7">
        <f>SUM(R9:R63)</f>
        <v>8853190.7199999988</v>
      </c>
      <c r="S6" s="7">
        <f>SUM(S9:S63)</f>
        <v>9111994.0100000016</v>
      </c>
      <c r="T6" s="7">
        <f>SUM(T9:T63)</f>
        <v>258803.29000000004</v>
      </c>
      <c r="U6" s="7">
        <f>SUM(U9:U63)</f>
        <v>5086864.29</v>
      </c>
      <c r="V6" s="7">
        <f>SUM(V9:V63)</f>
        <v>6626789.3399999999</v>
      </c>
      <c r="W6" s="7">
        <f>SUM(W9:W63)</f>
        <v>1539925.05</v>
      </c>
      <c r="X6" s="7">
        <f>SUM(X9:X63)</f>
        <v>10177761.510000002</v>
      </c>
      <c r="Y6" s="7">
        <f>SUM(Y9:Y63)</f>
        <v>6890457.954762903</v>
      </c>
      <c r="Z6" s="7">
        <f>SUM(Z9:Z63)</f>
        <v>-3287303.5552370963</v>
      </c>
      <c r="AA6" s="7">
        <f>SUM(AA9:AA63)</f>
        <v>8895473.2599999998</v>
      </c>
      <c r="AB6" s="7">
        <f>SUM(AB9:AB63)</f>
        <v>2514936.86</v>
      </c>
      <c r="AC6" s="7">
        <f>SUM(AC9:AC63)</f>
        <v>-6380536.4000000004</v>
      </c>
      <c r="AD6" s="7">
        <f>SUM(AD9:AD63)</f>
        <v>7394436</v>
      </c>
      <c r="AE6" s="7">
        <f>SUM(AE9:AE63)</f>
        <v>1346654.07</v>
      </c>
      <c r="AF6" s="7">
        <f>SUM(AF9:AF63)</f>
        <v>-6047781.9299999997</v>
      </c>
      <c r="AG6" s="27">
        <f>SUM(AG9:AG63)</f>
        <v>33759646.920000002</v>
      </c>
      <c r="AH6" s="27">
        <f>SUM(AH9:AH63)</f>
        <v>12554719.229999999</v>
      </c>
      <c r="AI6" s="27">
        <f>SUM(AI9:AI63)</f>
        <v>-21204927.689999994</v>
      </c>
      <c r="AJ6" s="27">
        <v>167819511.54999992</v>
      </c>
      <c r="AK6" s="27">
        <v>147127284.62476292</v>
      </c>
      <c r="AL6" s="27">
        <v>-20590807.405237079</v>
      </c>
      <c r="AM6" s="40">
        <f>AK6/AJ6</f>
        <v>0.87669951643809907</v>
      </c>
      <c r="AN6" s="44">
        <f>SUM(AN9:AN63)</f>
        <v>2852314.6999999997</v>
      </c>
      <c r="AO6" s="44">
        <f>SUM(AO9:AO63)</f>
        <v>10958210.629999999</v>
      </c>
      <c r="AP6" s="44">
        <f>SUM(AP9:AP63)</f>
        <v>40719864.900000006</v>
      </c>
      <c r="AQ6" s="44">
        <f>SUM(AQ9:AQ63)</f>
        <v>5233061.0499999989</v>
      </c>
      <c r="AR6" s="44">
        <f>SUM(AR9:AR63)</f>
        <v>6831247.4400000004</v>
      </c>
      <c r="AS6" s="44"/>
      <c r="AT6" s="44"/>
      <c r="AU6" s="44"/>
      <c r="AV6" s="7"/>
      <c r="AW6" s="7"/>
      <c r="AX6" s="7"/>
      <c r="AY6" s="7"/>
      <c r="AZ6" s="7"/>
      <c r="BA6" s="7"/>
      <c r="BB6" s="7"/>
      <c r="BC6" s="75"/>
      <c r="BD6" s="75"/>
    </row>
    <row r="7" spans="1:56" s="5" customFormat="1" ht="29.25" x14ac:dyDescent="0.25">
      <c r="A7" s="80"/>
      <c r="B7" s="80"/>
      <c r="C7" s="77"/>
      <c r="D7" s="80"/>
      <c r="E7" s="77"/>
      <c r="F7" s="77"/>
      <c r="G7" s="81"/>
      <c r="H7" s="82"/>
      <c r="I7" s="80"/>
      <c r="J7" s="81"/>
      <c r="K7" s="49" t="s">
        <v>235</v>
      </c>
      <c r="L7" s="50"/>
      <c r="M7" s="50"/>
      <c r="N7" s="50"/>
      <c r="O7" s="50"/>
      <c r="P7" s="50"/>
      <c r="Q7" s="50"/>
      <c r="R7" s="50"/>
      <c r="S7" s="50"/>
      <c r="T7" s="50"/>
      <c r="U7" s="50"/>
      <c r="V7" s="50"/>
      <c r="W7" s="50"/>
      <c r="X7" s="50"/>
      <c r="Y7" s="50"/>
      <c r="Z7" s="50"/>
      <c r="AA7" s="7"/>
      <c r="AB7" s="7"/>
      <c r="AC7" s="7"/>
      <c r="AD7" s="7"/>
      <c r="AE7" s="7"/>
      <c r="AF7" s="7"/>
      <c r="AG7" s="44"/>
      <c r="AH7" s="44"/>
      <c r="AI7" s="44"/>
      <c r="AJ7" s="27">
        <f>SUM(AJ9:AJ46)</f>
        <v>80319327.769999966</v>
      </c>
      <c r="AK7" s="27">
        <f>SUM(AK9:AK46)</f>
        <v>41268991.574762911</v>
      </c>
      <c r="AL7" s="27">
        <f>SUM(AL9:AL46)</f>
        <v>-39050336.1952371</v>
      </c>
      <c r="AM7" s="40">
        <f>AK7/AJ7</f>
        <v>0.51381146631281038</v>
      </c>
      <c r="AN7" s="44"/>
      <c r="AO7" s="44"/>
      <c r="AP7" s="44"/>
      <c r="AQ7" s="44"/>
      <c r="AR7" s="44"/>
      <c r="AS7" s="44">
        <f>SUM(AS9:AS49)</f>
        <v>152924704.11999997</v>
      </c>
      <c r="AT7" s="72">
        <f>SUM(AT9:AT49)</f>
        <v>119080247.9228563</v>
      </c>
      <c r="AU7" s="73">
        <f>SUM(AU9:AU49)</f>
        <v>-32614456.197143726</v>
      </c>
      <c r="AV7" s="7"/>
      <c r="AW7" s="7"/>
      <c r="AX7" s="7"/>
      <c r="AY7" s="7"/>
      <c r="AZ7" s="7"/>
      <c r="BA7" s="7"/>
      <c r="BB7" s="7"/>
      <c r="BC7" s="75"/>
      <c r="BD7" s="75"/>
    </row>
    <row r="8" spans="1:56" s="1" customFormat="1" x14ac:dyDescent="0.2">
      <c r="A8" s="45">
        <v>1</v>
      </c>
      <c r="B8" s="45">
        <v>2</v>
      </c>
      <c r="C8" s="46">
        <v>3</v>
      </c>
      <c r="D8" s="45">
        <v>4</v>
      </c>
      <c r="E8" s="45">
        <v>5</v>
      </c>
      <c r="F8" s="45">
        <v>6</v>
      </c>
      <c r="G8" s="47">
        <v>1</v>
      </c>
      <c r="H8" s="47">
        <v>1</v>
      </c>
      <c r="I8" s="47">
        <v>2</v>
      </c>
      <c r="J8" s="48">
        <v>3</v>
      </c>
      <c r="K8" s="48">
        <v>4</v>
      </c>
      <c r="L8" s="47" t="s">
        <v>213</v>
      </c>
      <c r="M8" s="47" t="s">
        <v>213</v>
      </c>
      <c r="N8" s="47" t="s">
        <v>213</v>
      </c>
      <c r="O8" s="47" t="s">
        <v>213</v>
      </c>
      <c r="P8" s="47" t="s">
        <v>213</v>
      </c>
      <c r="Q8" s="47" t="s">
        <v>213</v>
      </c>
      <c r="R8" s="47" t="s">
        <v>213</v>
      </c>
      <c r="S8" s="47" t="s">
        <v>213</v>
      </c>
      <c r="T8" s="47" t="s">
        <v>213</v>
      </c>
      <c r="U8" s="47" t="s">
        <v>213</v>
      </c>
      <c r="V8" s="47" t="s">
        <v>213</v>
      </c>
      <c r="W8" s="47" t="s">
        <v>213</v>
      </c>
      <c r="X8" s="47" t="s">
        <v>213</v>
      </c>
      <c r="Y8" s="47" t="s">
        <v>213</v>
      </c>
      <c r="Z8" s="47" t="s">
        <v>213</v>
      </c>
      <c r="AA8" s="47" t="s">
        <v>213</v>
      </c>
      <c r="AB8" s="48" t="s">
        <v>213</v>
      </c>
      <c r="AC8" s="47" t="s">
        <v>213</v>
      </c>
      <c r="AD8" s="47" t="s">
        <v>213</v>
      </c>
      <c r="AE8" s="47" t="s">
        <v>213</v>
      </c>
      <c r="AF8" s="47" t="s">
        <v>213</v>
      </c>
      <c r="AG8" s="47">
        <v>5</v>
      </c>
      <c r="AH8" s="47">
        <v>6</v>
      </c>
      <c r="AI8" s="47" t="s">
        <v>219</v>
      </c>
      <c r="AJ8" s="47">
        <v>5</v>
      </c>
      <c r="AK8" s="47">
        <v>6</v>
      </c>
      <c r="AL8" s="47" t="s">
        <v>219</v>
      </c>
      <c r="AM8" s="47" t="s">
        <v>220</v>
      </c>
      <c r="AN8" s="47" t="s">
        <v>213</v>
      </c>
      <c r="AO8" s="47" t="s">
        <v>213</v>
      </c>
      <c r="AP8" s="47" t="s">
        <v>213</v>
      </c>
      <c r="AQ8" s="47" t="s">
        <v>213</v>
      </c>
      <c r="AR8" s="47" t="s">
        <v>213</v>
      </c>
      <c r="AS8" s="47">
        <v>9</v>
      </c>
      <c r="AT8" s="47">
        <v>10</v>
      </c>
      <c r="AU8" s="47" t="s">
        <v>221</v>
      </c>
      <c r="AV8" s="47" t="s">
        <v>213</v>
      </c>
      <c r="AW8" s="47" t="s">
        <v>213</v>
      </c>
      <c r="AX8" s="47" t="s">
        <v>213</v>
      </c>
      <c r="AY8" s="47" t="s">
        <v>213</v>
      </c>
      <c r="AZ8" s="47" t="s">
        <v>213</v>
      </c>
      <c r="BA8" s="47" t="s">
        <v>213</v>
      </c>
      <c r="BB8" s="47" t="s">
        <v>213</v>
      </c>
      <c r="BC8" s="48">
        <v>12</v>
      </c>
      <c r="BD8" s="70">
        <v>13</v>
      </c>
    </row>
    <row r="9" spans="1:56" s="8" customFormat="1" ht="102" customHeight="1" x14ac:dyDescent="0.25">
      <c r="A9" s="9" t="s">
        <v>28</v>
      </c>
      <c r="B9" s="9" t="s">
        <v>29</v>
      </c>
      <c r="C9" s="11" t="s">
        <v>163</v>
      </c>
      <c r="D9" s="9" t="s">
        <v>0</v>
      </c>
      <c r="E9" s="9" t="s">
        <v>4</v>
      </c>
      <c r="F9" s="9" t="s">
        <v>2</v>
      </c>
      <c r="G9" s="34" t="s">
        <v>32</v>
      </c>
      <c r="H9" s="35">
        <v>1</v>
      </c>
      <c r="I9" s="35" t="s">
        <v>28</v>
      </c>
      <c r="J9" s="36" t="s">
        <v>16</v>
      </c>
      <c r="K9" s="36" t="s">
        <v>33</v>
      </c>
      <c r="L9" s="20">
        <v>0</v>
      </c>
      <c r="M9" s="20">
        <v>0</v>
      </c>
      <c r="N9" s="20">
        <v>0</v>
      </c>
      <c r="O9" s="20">
        <v>0</v>
      </c>
      <c r="P9" s="20">
        <v>0</v>
      </c>
      <c r="Q9" s="20">
        <f>P9-O9</f>
        <v>0</v>
      </c>
      <c r="R9" s="20">
        <v>0</v>
      </c>
      <c r="S9" s="20">
        <v>258668.68</v>
      </c>
      <c r="T9" s="20">
        <f>S9-R9</f>
        <v>258668.68</v>
      </c>
      <c r="U9" s="20"/>
      <c r="V9" s="20">
        <v>0</v>
      </c>
      <c r="W9" s="20">
        <f>V9-U9</f>
        <v>0</v>
      </c>
      <c r="X9" s="20">
        <v>350666.58</v>
      </c>
      <c r="Y9" s="20"/>
      <c r="Z9" s="20">
        <f>Y9-X9</f>
        <v>-350666.58</v>
      </c>
      <c r="AA9" s="20">
        <v>6379500</v>
      </c>
      <c r="AB9" s="20">
        <v>0</v>
      </c>
      <c r="AC9" s="20">
        <f>AB9-AA9</f>
        <v>-6379500</v>
      </c>
      <c r="AD9" s="31">
        <v>0</v>
      </c>
      <c r="AE9" s="31">
        <v>349094.28</v>
      </c>
      <c r="AF9" s="31">
        <f>AE9-AD9</f>
        <v>349094.28</v>
      </c>
      <c r="AG9" s="31">
        <v>1191537</v>
      </c>
      <c r="AH9" s="31">
        <v>93398.54</v>
      </c>
      <c r="AI9" s="31">
        <f t="shared" ref="AI9:AI48" si="0">AH9-AG9</f>
        <v>-1098138.46</v>
      </c>
      <c r="AJ9" s="31">
        <f t="shared" ref="AJ9:AK46" si="1">AG9+AD9+AA9+X9+U9+R9+O9</f>
        <v>7921703.5800000001</v>
      </c>
      <c r="AK9" s="31">
        <f t="shared" si="1"/>
        <v>701161.5</v>
      </c>
      <c r="AL9" s="27">
        <v>-7220542.0800000001</v>
      </c>
      <c r="AM9" s="32">
        <f>AK9/AJ9</f>
        <v>8.8511453744650206E-2</v>
      </c>
      <c r="AN9" s="31">
        <v>0</v>
      </c>
      <c r="AO9" s="31">
        <v>0</v>
      </c>
      <c r="AP9" s="31">
        <v>10004144.77</v>
      </c>
      <c r="AQ9" s="31">
        <v>0</v>
      </c>
      <c r="AR9" s="31">
        <v>0</v>
      </c>
      <c r="AS9" s="31">
        <f>AR9+AQ9+AP9+AO9+AN9+AG9+AA9+X9+U9+R9+O9+AD9</f>
        <v>17925848.349999998</v>
      </c>
      <c r="AT9" s="31">
        <v>2570056.0699999998</v>
      </c>
      <c r="AU9" s="27">
        <f t="shared" ref="AU9:AU34" si="2">AT9-AS9</f>
        <v>-15355792.279999997</v>
      </c>
      <c r="AV9" s="31">
        <v>52171854.43</v>
      </c>
      <c r="AW9" s="31">
        <v>37239329.68</v>
      </c>
      <c r="AX9" s="31">
        <v>17268048.510000002</v>
      </c>
      <c r="AY9" s="31">
        <v>2427223.94</v>
      </c>
      <c r="AZ9" s="31">
        <v>0</v>
      </c>
      <c r="BA9" s="31">
        <v>2427223.94</v>
      </c>
      <c r="BB9" s="31">
        <v>0</v>
      </c>
      <c r="BC9" s="31">
        <v>107361816.59</v>
      </c>
      <c r="BD9" s="39" t="s">
        <v>242</v>
      </c>
    </row>
    <row r="10" spans="1:56" s="14" customFormat="1" ht="75" customHeight="1" x14ac:dyDescent="0.25">
      <c r="A10" s="9" t="s">
        <v>13</v>
      </c>
      <c r="B10" s="9" t="s">
        <v>196</v>
      </c>
      <c r="C10" s="11" t="s">
        <v>14</v>
      </c>
      <c r="D10" s="9" t="s">
        <v>0</v>
      </c>
      <c r="E10" s="9" t="s">
        <v>4</v>
      </c>
      <c r="F10" s="9" t="s">
        <v>2</v>
      </c>
      <c r="G10" s="34" t="s">
        <v>15</v>
      </c>
      <c r="H10" s="35">
        <v>2</v>
      </c>
      <c r="I10" s="35" t="s">
        <v>13</v>
      </c>
      <c r="J10" s="36" t="s">
        <v>16</v>
      </c>
      <c r="K10" s="36" t="s">
        <v>17</v>
      </c>
      <c r="L10" s="20">
        <v>0</v>
      </c>
      <c r="M10" s="20">
        <v>0</v>
      </c>
      <c r="N10" s="20">
        <v>31597272.489999998</v>
      </c>
      <c r="O10" s="20">
        <v>1501559.09</v>
      </c>
      <c r="P10" s="20">
        <v>0</v>
      </c>
      <c r="Q10" s="20">
        <f>P10-O10</f>
        <v>-1501559.09</v>
      </c>
      <c r="R10" s="20">
        <v>0</v>
      </c>
      <c r="S10" s="20">
        <v>0</v>
      </c>
      <c r="T10" s="20">
        <f>S10-R10</f>
        <v>0</v>
      </c>
      <c r="U10" s="20"/>
      <c r="V10" s="20">
        <v>1501559.09</v>
      </c>
      <c r="W10" s="20">
        <f>V10-U10</f>
        <v>1501559.09</v>
      </c>
      <c r="X10" s="20">
        <v>3992857.16</v>
      </c>
      <c r="Y10" s="20">
        <v>1940102.2547629038</v>
      </c>
      <c r="Z10" s="20">
        <f>Y10-X10</f>
        <v>-2052754.9052370964</v>
      </c>
      <c r="AA10" s="20">
        <v>0</v>
      </c>
      <c r="AB10" s="53">
        <v>0</v>
      </c>
      <c r="AC10" s="20">
        <f>AB10-AA10</f>
        <v>0</v>
      </c>
      <c r="AD10" s="31">
        <v>0</v>
      </c>
      <c r="AE10" s="31">
        <v>0</v>
      </c>
      <c r="AF10" s="31">
        <f>AE10-AD10</f>
        <v>0</v>
      </c>
      <c r="AG10" s="31">
        <v>3992857.16</v>
      </c>
      <c r="AH10" s="31">
        <v>2574239</v>
      </c>
      <c r="AI10" s="31">
        <f t="shared" si="0"/>
        <v>-1418618.1600000001</v>
      </c>
      <c r="AJ10" s="31">
        <f t="shared" si="1"/>
        <v>9487273.4100000001</v>
      </c>
      <c r="AK10" s="31">
        <f t="shared" si="1"/>
        <v>6015900.3447629036</v>
      </c>
      <c r="AL10" s="27">
        <v>-3471373.0652370965</v>
      </c>
      <c r="AM10" s="32">
        <f t="shared" ref="AM10:AM49" si="3">AK10/AJ10</f>
        <v>0.63410213712423236</v>
      </c>
      <c r="AN10" s="31">
        <v>0</v>
      </c>
      <c r="AO10" s="31">
        <v>0</v>
      </c>
      <c r="AP10" s="31">
        <v>3992857.16</v>
      </c>
      <c r="AQ10" s="31">
        <v>0</v>
      </c>
      <c r="AR10" s="31">
        <v>0</v>
      </c>
      <c r="AS10" s="31">
        <f>AR10+AQ10+AP10+AO10+AN10+AG10+AA10+X10+U10+R10+O10+AD10</f>
        <v>13480130.57</v>
      </c>
      <c r="AT10" s="31">
        <v>11072047.002856275</v>
      </c>
      <c r="AU10" s="27">
        <f t="shared" si="2"/>
        <v>-2408083.5671437252</v>
      </c>
      <c r="AV10" s="31">
        <v>20906461.890000001</v>
      </c>
      <c r="AW10" s="31">
        <v>22533376.979999997</v>
      </c>
      <c r="AX10" s="31">
        <v>16659423.530000001</v>
      </c>
      <c r="AY10" s="31">
        <v>13537217.08</v>
      </c>
      <c r="AZ10" s="31">
        <v>11600459.26</v>
      </c>
      <c r="BA10" s="31">
        <v>13994522.060000001</v>
      </c>
      <c r="BB10" s="31">
        <v>3741136.13</v>
      </c>
      <c r="BC10" s="31">
        <v>118439999.99000001</v>
      </c>
      <c r="BD10" s="64" t="s">
        <v>243</v>
      </c>
    </row>
    <row r="11" spans="1:56" s="14" customFormat="1" ht="103.5" customHeight="1" x14ac:dyDescent="0.2">
      <c r="A11" s="18" t="s">
        <v>66</v>
      </c>
      <c r="B11" s="18" t="s">
        <v>67</v>
      </c>
      <c r="C11" s="19" t="s">
        <v>168</v>
      </c>
      <c r="D11" s="18" t="s">
        <v>0</v>
      </c>
      <c r="E11" s="18" t="s">
        <v>10</v>
      </c>
      <c r="F11" s="18" t="s">
        <v>2</v>
      </c>
      <c r="G11" s="18" t="s">
        <v>208</v>
      </c>
      <c r="H11" s="35">
        <v>3</v>
      </c>
      <c r="I11" s="25" t="s">
        <v>66</v>
      </c>
      <c r="J11" s="26" t="s">
        <v>37</v>
      </c>
      <c r="K11" s="26" t="s">
        <v>209</v>
      </c>
      <c r="L11" s="54"/>
      <c r="M11" s="55">
        <v>0</v>
      </c>
      <c r="N11" s="55">
        <v>0</v>
      </c>
      <c r="O11" s="55">
        <v>0</v>
      </c>
      <c r="P11" s="55"/>
      <c r="Q11" s="55"/>
      <c r="R11" s="55">
        <v>0</v>
      </c>
      <c r="S11" s="55"/>
      <c r="T11" s="55"/>
      <c r="U11" s="55">
        <v>0</v>
      </c>
      <c r="V11" s="55"/>
      <c r="W11" s="55"/>
      <c r="X11" s="55">
        <v>0</v>
      </c>
      <c r="Y11" s="55"/>
      <c r="Z11" s="55"/>
      <c r="AA11" s="55">
        <v>0</v>
      </c>
      <c r="AB11" s="55"/>
      <c r="AC11" s="55"/>
      <c r="AD11" s="55">
        <v>0</v>
      </c>
      <c r="AE11" s="55"/>
      <c r="AF11" s="55"/>
      <c r="AG11" s="55">
        <v>3389904.55</v>
      </c>
      <c r="AH11" s="31">
        <v>157.25</v>
      </c>
      <c r="AI11" s="31">
        <f t="shared" si="0"/>
        <v>-3389747.3</v>
      </c>
      <c r="AJ11" s="31">
        <f t="shared" si="1"/>
        <v>3389904.55</v>
      </c>
      <c r="AK11" s="31">
        <f t="shared" si="1"/>
        <v>157.25</v>
      </c>
      <c r="AL11" s="27">
        <v>-3389747.3</v>
      </c>
      <c r="AM11" s="32">
        <f t="shared" si="3"/>
        <v>4.6387736787456155E-5</v>
      </c>
      <c r="AN11" s="55">
        <v>0</v>
      </c>
      <c r="AO11" s="55">
        <v>0</v>
      </c>
      <c r="AP11" s="55">
        <v>2428013.1</v>
      </c>
      <c r="AQ11" s="55">
        <v>0</v>
      </c>
      <c r="AR11" s="55">
        <v>0</v>
      </c>
      <c r="AS11" s="30">
        <f>AR11+AQ11+AP11+AO11+AN11+AG11+AA11+X11+U11+R11+O11+AD11</f>
        <v>5817917.6500000004</v>
      </c>
      <c r="AT11" s="31">
        <v>4731162.05</v>
      </c>
      <c r="AU11" s="27">
        <f t="shared" si="2"/>
        <v>-1086755.6000000006</v>
      </c>
      <c r="AV11" s="55">
        <v>5792863.9000000004</v>
      </c>
      <c r="AW11" s="55">
        <v>2343305.36</v>
      </c>
      <c r="AX11" s="55">
        <v>0</v>
      </c>
      <c r="AY11" s="55">
        <v>0</v>
      </c>
      <c r="AZ11" s="55">
        <v>0</v>
      </c>
      <c r="BA11" s="55">
        <v>0</v>
      </c>
      <c r="BB11" s="55">
        <v>0</v>
      </c>
      <c r="BC11" s="56">
        <v>13954086.91</v>
      </c>
      <c r="BD11" s="63" t="s">
        <v>247</v>
      </c>
    </row>
    <row r="12" spans="1:56" s="14" customFormat="1" ht="86.25" customHeight="1" x14ac:dyDescent="0.25">
      <c r="A12" s="9" t="s">
        <v>76</v>
      </c>
      <c r="B12" s="9" t="s">
        <v>77</v>
      </c>
      <c r="C12" s="11" t="s">
        <v>81</v>
      </c>
      <c r="D12" s="9" t="s">
        <v>0</v>
      </c>
      <c r="E12" s="9" t="s">
        <v>78</v>
      </c>
      <c r="F12" s="9" t="s">
        <v>27</v>
      </c>
      <c r="G12" s="34" t="s">
        <v>79</v>
      </c>
      <c r="H12" s="35">
        <v>4</v>
      </c>
      <c r="I12" s="35" t="s">
        <v>76</v>
      </c>
      <c r="J12" s="36" t="s">
        <v>80</v>
      </c>
      <c r="K12" s="36" t="s">
        <v>81</v>
      </c>
      <c r="L12" s="20">
        <v>0</v>
      </c>
      <c r="M12" s="20">
        <v>4864051.6399999997</v>
      </c>
      <c r="N12" s="20">
        <v>13006349.909999998</v>
      </c>
      <c r="O12" s="20">
        <v>0</v>
      </c>
      <c r="P12" s="20">
        <v>0</v>
      </c>
      <c r="Q12" s="20">
        <f t="shared" ref="Q12:Q16" si="4">P12-O12</f>
        <v>0</v>
      </c>
      <c r="R12" s="20">
        <v>3455343.62</v>
      </c>
      <c r="S12" s="20">
        <v>3455344.39</v>
      </c>
      <c r="T12" s="20">
        <f t="shared" ref="T12:T16" si="5">S12-R12</f>
        <v>0.77000000001862645</v>
      </c>
      <c r="U12" s="20">
        <v>0</v>
      </c>
      <c r="V12" s="20">
        <v>0</v>
      </c>
      <c r="W12" s="20">
        <f t="shared" ref="W12:W16" si="6">V12-U12</f>
        <v>0</v>
      </c>
      <c r="X12" s="20">
        <v>1683885.4</v>
      </c>
      <c r="Y12" s="20">
        <v>1683885.4</v>
      </c>
      <c r="Z12" s="20">
        <f t="shared" ref="Z12:Z16" si="7">Y12-X12</f>
        <v>0</v>
      </c>
      <c r="AA12" s="20">
        <v>0</v>
      </c>
      <c r="AB12" s="20">
        <v>0</v>
      </c>
      <c r="AC12" s="20">
        <f t="shared" ref="AC12:AC16" si="8">AB12-AA12</f>
        <v>0</v>
      </c>
      <c r="AD12" s="31">
        <v>0</v>
      </c>
      <c r="AE12" s="31">
        <v>0</v>
      </c>
      <c r="AF12" s="31">
        <f t="shared" ref="AF12:AF16" si="9">AE12-AD12</f>
        <v>0</v>
      </c>
      <c r="AG12" s="31">
        <v>3158128.7</v>
      </c>
      <c r="AH12" s="43">
        <v>0</v>
      </c>
      <c r="AI12" s="31">
        <f t="shared" si="0"/>
        <v>-3158128.7</v>
      </c>
      <c r="AJ12" s="31">
        <f t="shared" si="1"/>
        <v>8297357.7199999997</v>
      </c>
      <c r="AK12" s="31">
        <f t="shared" si="1"/>
        <v>5139229.79</v>
      </c>
      <c r="AL12" s="27">
        <v>-3158127.9299999997</v>
      </c>
      <c r="AM12" s="32">
        <f t="shared" si="3"/>
        <v>0.61938149028001654</v>
      </c>
      <c r="AN12" s="31">
        <v>0</v>
      </c>
      <c r="AO12" s="31">
        <v>0</v>
      </c>
      <c r="AP12" s="31">
        <v>3158128.7</v>
      </c>
      <c r="AQ12" s="31">
        <v>0</v>
      </c>
      <c r="AR12" s="31">
        <v>0</v>
      </c>
      <c r="AS12" s="31">
        <f>AR12+AQ12+AP12+AO12+AN12+AG12+AA12+X12+U12+R12+O12+AD12</f>
        <v>11455486.420000002</v>
      </c>
      <c r="AT12" s="31">
        <v>11455458.520000001</v>
      </c>
      <c r="AU12" s="29">
        <f t="shared" si="2"/>
        <v>-27.900000000372529</v>
      </c>
      <c r="AV12" s="31">
        <v>12362969.690000001</v>
      </c>
      <c r="AW12" s="31">
        <v>11931082.07</v>
      </c>
      <c r="AX12" s="31">
        <v>11249549.100000001</v>
      </c>
      <c r="AY12" s="31">
        <v>9707930.4900000002</v>
      </c>
      <c r="AZ12" s="31">
        <v>3179752.56</v>
      </c>
      <c r="BA12" s="31">
        <v>0</v>
      </c>
      <c r="BB12" s="31">
        <v>0</v>
      </c>
      <c r="BC12" s="31">
        <v>77757171.879999995</v>
      </c>
      <c r="BD12" s="64" t="s">
        <v>244</v>
      </c>
    </row>
    <row r="13" spans="1:56" s="14" customFormat="1" ht="86.25" customHeight="1" x14ac:dyDescent="0.25">
      <c r="A13" s="16" t="s">
        <v>39</v>
      </c>
      <c r="B13" s="16" t="s">
        <v>40</v>
      </c>
      <c r="C13" s="17" t="s">
        <v>165</v>
      </c>
      <c r="D13" s="16" t="s">
        <v>0</v>
      </c>
      <c r="E13" s="16" t="s">
        <v>10</v>
      </c>
      <c r="F13" s="16" t="s">
        <v>41</v>
      </c>
      <c r="G13" s="16" t="s">
        <v>197</v>
      </c>
      <c r="H13" s="35">
        <v>5</v>
      </c>
      <c r="I13" s="23" t="s">
        <v>39</v>
      </c>
      <c r="J13" s="24" t="s">
        <v>198</v>
      </c>
      <c r="K13" s="24" t="s">
        <v>199</v>
      </c>
      <c r="L13" s="57"/>
      <c r="M13" s="57"/>
      <c r="N13" s="57"/>
      <c r="O13" s="57"/>
      <c r="P13" s="57"/>
      <c r="Q13" s="20">
        <f t="shared" si="4"/>
        <v>0</v>
      </c>
      <c r="R13" s="57"/>
      <c r="S13" s="57"/>
      <c r="T13" s="20">
        <f t="shared" si="5"/>
        <v>0</v>
      </c>
      <c r="U13" s="57"/>
      <c r="V13" s="57"/>
      <c r="W13" s="20">
        <f t="shared" si="6"/>
        <v>0</v>
      </c>
      <c r="X13" s="57"/>
      <c r="Y13" s="57"/>
      <c r="Z13" s="20">
        <f t="shared" si="7"/>
        <v>0</v>
      </c>
      <c r="AA13" s="57"/>
      <c r="AB13" s="57"/>
      <c r="AC13" s="20">
        <f t="shared" si="8"/>
        <v>0</v>
      </c>
      <c r="AD13" s="28">
        <v>2195195.29</v>
      </c>
      <c r="AE13" s="31">
        <v>0</v>
      </c>
      <c r="AF13" s="31">
        <f t="shared" si="9"/>
        <v>-2195195.29</v>
      </c>
      <c r="AG13" s="28">
        <v>566011.41</v>
      </c>
      <c r="AH13" s="31">
        <v>101387.71</v>
      </c>
      <c r="AI13" s="31">
        <f t="shared" si="0"/>
        <v>-464623.7</v>
      </c>
      <c r="AJ13" s="31">
        <f t="shared" si="1"/>
        <v>2761206.7</v>
      </c>
      <c r="AK13" s="31">
        <f t="shared" si="1"/>
        <v>101387.71</v>
      </c>
      <c r="AL13" s="27">
        <v>-2659818.9900000002</v>
      </c>
      <c r="AM13" s="32">
        <f t="shared" si="3"/>
        <v>3.6718623781406876E-2</v>
      </c>
      <c r="AN13" s="28">
        <v>0</v>
      </c>
      <c r="AO13" s="28">
        <v>0</v>
      </c>
      <c r="AP13" s="28">
        <v>947797.13</v>
      </c>
      <c r="AQ13" s="28">
        <v>0</v>
      </c>
      <c r="AR13" s="28">
        <v>950513</v>
      </c>
      <c r="AS13" s="28">
        <v>4659516.83</v>
      </c>
      <c r="AT13" s="31">
        <v>4659516.84</v>
      </c>
      <c r="AU13" s="29">
        <f t="shared" si="2"/>
        <v>9.9999997764825821E-3</v>
      </c>
      <c r="AV13" s="28">
        <v>6299753.4500000002</v>
      </c>
      <c r="AW13" s="28">
        <v>1915683.74</v>
      </c>
      <c r="AX13" s="28">
        <v>1515770.68</v>
      </c>
      <c r="AY13" s="28">
        <v>0</v>
      </c>
      <c r="AZ13" s="28">
        <v>0</v>
      </c>
      <c r="BA13" s="28">
        <v>0</v>
      </c>
      <c r="BB13" s="28">
        <v>0</v>
      </c>
      <c r="BC13" s="28">
        <v>12195529.41</v>
      </c>
      <c r="BD13" s="64" t="s">
        <v>245</v>
      </c>
    </row>
    <row r="14" spans="1:56" s="14" customFormat="1" ht="63" x14ac:dyDescent="0.25">
      <c r="A14" s="9" t="s">
        <v>66</v>
      </c>
      <c r="B14" s="9" t="s">
        <v>67</v>
      </c>
      <c r="C14" s="11" t="s">
        <v>168</v>
      </c>
      <c r="D14" s="9" t="s">
        <v>0</v>
      </c>
      <c r="E14" s="9" t="s">
        <v>10</v>
      </c>
      <c r="F14" s="9" t="s">
        <v>2</v>
      </c>
      <c r="G14" s="34" t="s">
        <v>70</v>
      </c>
      <c r="H14" s="35">
        <v>6</v>
      </c>
      <c r="I14" s="35" t="s">
        <v>66</v>
      </c>
      <c r="J14" s="36" t="s">
        <v>37</v>
      </c>
      <c r="K14" s="36" t="s">
        <v>71</v>
      </c>
      <c r="L14" s="20">
        <v>0</v>
      </c>
      <c r="M14" s="20">
        <v>0</v>
      </c>
      <c r="N14" s="20">
        <v>1715140.56</v>
      </c>
      <c r="O14" s="20">
        <v>1246672.71</v>
      </c>
      <c r="P14" s="20">
        <v>1246672.71</v>
      </c>
      <c r="Q14" s="20">
        <f t="shared" si="4"/>
        <v>0</v>
      </c>
      <c r="R14" s="20">
        <v>0</v>
      </c>
      <c r="S14" s="20">
        <v>0</v>
      </c>
      <c r="T14" s="20">
        <f t="shared" si="5"/>
        <v>0</v>
      </c>
      <c r="U14" s="20">
        <v>0</v>
      </c>
      <c r="V14" s="20">
        <v>0</v>
      </c>
      <c r="W14" s="20">
        <f t="shared" si="6"/>
        <v>0</v>
      </c>
      <c r="X14" s="20">
        <v>172266.95</v>
      </c>
      <c r="Y14" s="20">
        <v>2650.67</v>
      </c>
      <c r="Z14" s="20">
        <f t="shared" si="7"/>
        <v>-169616.28</v>
      </c>
      <c r="AA14" s="20">
        <v>0</v>
      </c>
      <c r="AB14" s="20">
        <v>0</v>
      </c>
      <c r="AC14" s="20">
        <f t="shared" si="8"/>
        <v>0</v>
      </c>
      <c r="AD14" s="31">
        <v>0</v>
      </c>
      <c r="AE14" s="31">
        <v>0</v>
      </c>
      <c r="AF14" s="31">
        <f t="shared" si="9"/>
        <v>0</v>
      </c>
      <c r="AG14" s="31">
        <v>2160138.15</v>
      </c>
      <c r="AH14" s="31">
        <v>564281.09</v>
      </c>
      <c r="AI14" s="31">
        <f t="shared" si="0"/>
        <v>-1595857.06</v>
      </c>
      <c r="AJ14" s="31">
        <f t="shared" si="1"/>
        <v>3579077.81</v>
      </c>
      <c r="AK14" s="31">
        <f t="shared" si="1"/>
        <v>1813604.47</v>
      </c>
      <c r="AL14" s="27">
        <v>-1765473.34</v>
      </c>
      <c r="AM14" s="32">
        <f t="shared" si="3"/>
        <v>0.50672395691782957</v>
      </c>
      <c r="AN14" s="31">
        <v>0</v>
      </c>
      <c r="AO14" s="31">
        <v>0</v>
      </c>
      <c r="AP14" s="31">
        <v>1211532.2</v>
      </c>
      <c r="AQ14" s="31">
        <v>0</v>
      </c>
      <c r="AR14" s="31">
        <v>0</v>
      </c>
      <c r="AS14" s="31">
        <f t="shared" ref="AS14:AS48" si="10">AR14+AQ14+AP14+AO14+AN14+AG14+AA14+X14+U14+R14+O14+AD14</f>
        <v>4790610.01</v>
      </c>
      <c r="AT14" s="31">
        <v>5576234.0199999996</v>
      </c>
      <c r="AU14" s="29">
        <f t="shared" si="2"/>
        <v>785624.00999999978</v>
      </c>
      <c r="AV14" s="31">
        <v>1145015.44</v>
      </c>
      <c r="AW14" s="31">
        <v>0</v>
      </c>
      <c r="AX14" s="31">
        <v>0</v>
      </c>
      <c r="AY14" s="31">
        <v>0</v>
      </c>
      <c r="AZ14" s="31">
        <v>0</v>
      </c>
      <c r="BA14" s="31">
        <v>0</v>
      </c>
      <c r="BB14" s="31">
        <v>0</v>
      </c>
      <c r="BC14" s="31">
        <v>7650766.0099999998</v>
      </c>
      <c r="BD14" s="64" t="s">
        <v>248</v>
      </c>
    </row>
    <row r="15" spans="1:56" s="8" customFormat="1" ht="69" customHeight="1" x14ac:dyDescent="0.25">
      <c r="A15" s="9" t="s">
        <v>61</v>
      </c>
      <c r="B15" s="9" t="s">
        <v>62</v>
      </c>
      <c r="C15" s="11" t="s">
        <v>167</v>
      </c>
      <c r="D15" s="9" t="s">
        <v>0</v>
      </c>
      <c r="E15" s="9" t="s">
        <v>10</v>
      </c>
      <c r="F15" s="9" t="s">
        <v>41</v>
      </c>
      <c r="G15" s="34" t="s">
        <v>63</v>
      </c>
      <c r="H15" s="35">
        <v>7</v>
      </c>
      <c r="I15" s="35" t="s">
        <v>61</v>
      </c>
      <c r="J15" s="36" t="s">
        <v>37</v>
      </c>
      <c r="K15" s="36" t="s">
        <v>64</v>
      </c>
      <c r="L15" s="20">
        <v>0</v>
      </c>
      <c r="M15" s="20">
        <v>0</v>
      </c>
      <c r="N15" s="20">
        <v>8074353.8699999992</v>
      </c>
      <c r="O15" s="20">
        <v>5856968.2800000003</v>
      </c>
      <c r="P15" s="20">
        <v>5857002.2800000003</v>
      </c>
      <c r="Q15" s="20">
        <f t="shared" si="4"/>
        <v>34</v>
      </c>
      <c r="R15" s="20">
        <v>0</v>
      </c>
      <c r="S15" s="20">
        <v>0</v>
      </c>
      <c r="T15" s="20">
        <f t="shared" si="5"/>
        <v>0</v>
      </c>
      <c r="U15" s="20">
        <v>0</v>
      </c>
      <c r="V15" s="20">
        <v>0</v>
      </c>
      <c r="W15" s="20">
        <f t="shared" si="6"/>
        <v>0</v>
      </c>
      <c r="X15" s="20">
        <v>103003.9</v>
      </c>
      <c r="Y15" s="20">
        <v>108297.12</v>
      </c>
      <c r="Z15" s="20">
        <f t="shared" si="7"/>
        <v>5293.2200000000012</v>
      </c>
      <c r="AA15" s="20">
        <v>0</v>
      </c>
      <c r="AB15" s="20">
        <v>0</v>
      </c>
      <c r="AC15" s="20">
        <f t="shared" si="8"/>
        <v>0</v>
      </c>
      <c r="AD15" s="31">
        <v>0</v>
      </c>
      <c r="AE15" s="31">
        <v>0</v>
      </c>
      <c r="AF15" s="31">
        <f t="shared" si="9"/>
        <v>0</v>
      </c>
      <c r="AG15" s="31">
        <v>2006000</v>
      </c>
      <c r="AH15" s="31">
        <v>367273.9</v>
      </c>
      <c r="AI15" s="31">
        <f t="shared" si="0"/>
        <v>-1638726.1</v>
      </c>
      <c r="AJ15" s="31">
        <f t="shared" si="1"/>
        <v>7965972.1799999997</v>
      </c>
      <c r="AK15" s="31">
        <f t="shared" si="1"/>
        <v>6332573.3000000007</v>
      </c>
      <c r="AL15" s="27">
        <v>-1633398.879999999</v>
      </c>
      <c r="AM15" s="32">
        <f t="shared" si="3"/>
        <v>0.79495297710166002</v>
      </c>
      <c r="AN15" s="31">
        <v>0</v>
      </c>
      <c r="AO15" s="31">
        <v>0</v>
      </c>
      <c r="AP15" s="31">
        <v>1292850</v>
      </c>
      <c r="AQ15" s="31">
        <v>0</v>
      </c>
      <c r="AR15" s="31">
        <v>598508.94999999995</v>
      </c>
      <c r="AS15" s="31">
        <f t="shared" si="10"/>
        <v>9857331.1300000008</v>
      </c>
      <c r="AT15" s="31">
        <v>9857331.1300000008</v>
      </c>
      <c r="AU15" s="29">
        <f t="shared" si="2"/>
        <v>0</v>
      </c>
      <c r="AV15" s="31">
        <v>0</v>
      </c>
      <c r="AW15" s="31">
        <v>0</v>
      </c>
      <c r="AX15" s="31">
        <v>0</v>
      </c>
      <c r="AY15" s="31">
        <v>0</v>
      </c>
      <c r="AZ15" s="31">
        <v>0</v>
      </c>
      <c r="BA15" s="31">
        <v>0</v>
      </c>
      <c r="BB15" s="31">
        <v>0</v>
      </c>
      <c r="BC15" s="31">
        <v>17931685</v>
      </c>
      <c r="BD15" s="64" t="s">
        <v>246</v>
      </c>
    </row>
    <row r="16" spans="1:56" s="8" customFormat="1" ht="70.5" customHeight="1" x14ac:dyDescent="0.25">
      <c r="A16" s="9" t="s">
        <v>3</v>
      </c>
      <c r="B16" s="9" t="s">
        <v>5</v>
      </c>
      <c r="C16" s="11" t="s">
        <v>160</v>
      </c>
      <c r="D16" s="9" t="s">
        <v>0</v>
      </c>
      <c r="E16" s="9" t="s">
        <v>4</v>
      </c>
      <c r="F16" s="9" t="s">
        <v>2</v>
      </c>
      <c r="G16" s="34" t="s">
        <v>6</v>
      </c>
      <c r="H16" s="35">
        <v>8</v>
      </c>
      <c r="I16" s="35" t="s">
        <v>3</v>
      </c>
      <c r="J16" s="36" t="s">
        <v>7</v>
      </c>
      <c r="K16" s="36" t="s">
        <v>8</v>
      </c>
      <c r="L16" s="20">
        <v>0</v>
      </c>
      <c r="M16" s="20">
        <v>0</v>
      </c>
      <c r="N16" s="20">
        <v>0</v>
      </c>
      <c r="O16" s="20">
        <v>0</v>
      </c>
      <c r="P16" s="20">
        <v>0</v>
      </c>
      <c r="Q16" s="20">
        <f t="shared" si="4"/>
        <v>0</v>
      </c>
      <c r="R16" s="20">
        <v>0</v>
      </c>
      <c r="S16" s="20">
        <v>0</v>
      </c>
      <c r="T16" s="20">
        <f t="shared" si="5"/>
        <v>0</v>
      </c>
      <c r="U16" s="20">
        <v>0</v>
      </c>
      <c r="V16" s="20">
        <v>0</v>
      </c>
      <c r="W16" s="20">
        <f t="shared" si="6"/>
        <v>0</v>
      </c>
      <c r="X16" s="20">
        <v>75022</v>
      </c>
      <c r="Y16" s="20">
        <v>74073.88</v>
      </c>
      <c r="Z16" s="20">
        <f t="shared" si="7"/>
        <v>-948.11999999999534</v>
      </c>
      <c r="AA16" s="20">
        <v>0</v>
      </c>
      <c r="AB16" s="20">
        <v>0</v>
      </c>
      <c r="AC16" s="20">
        <f t="shared" si="8"/>
        <v>0</v>
      </c>
      <c r="AD16" s="31">
        <v>0</v>
      </c>
      <c r="AE16" s="31">
        <v>0</v>
      </c>
      <c r="AF16" s="31">
        <f t="shared" si="9"/>
        <v>0</v>
      </c>
      <c r="AG16" s="31">
        <v>1602066.61</v>
      </c>
      <c r="AH16" s="31">
        <v>93250.18</v>
      </c>
      <c r="AI16" s="31">
        <f t="shared" si="0"/>
        <v>-1508816.4300000002</v>
      </c>
      <c r="AJ16" s="31">
        <f t="shared" si="1"/>
        <v>1677088.61</v>
      </c>
      <c r="AK16" s="31">
        <f t="shared" si="1"/>
        <v>167324.06</v>
      </c>
      <c r="AL16" s="27">
        <v>-1509764.55</v>
      </c>
      <c r="AM16" s="32">
        <f t="shared" si="3"/>
        <v>9.9770554162907338E-2</v>
      </c>
      <c r="AN16" s="31">
        <v>0</v>
      </c>
      <c r="AO16" s="31">
        <v>1899564.7</v>
      </c>
      <c r="AP16" s="31">
        <v>0</v>
      </c>
      <c r="AQ16" s="31">
        <v>0</v>
      </c>
      <c r="AR16" s="31">
        <v>0</v>
      </c>
      <c r="AS16" s="31">
        <f t="shared" si="10"/>
        <v>3576653.31</v>
      </c>
      <c r="AT16" s="31">
        <v>3575705.1900000004</v>
      </c>
      <c r="AU16" s="29">
        <f t="shared" si="2"/>
        <v>-948.1199999996461</v>
      </c>
      <c r="AV16" s="31">
        <v>4401609.84</v>
      </c>
      <c r="AW16" s="31">
        <v>3382428.76</v>
      </c>
      <c r="AX16" s="31">
        <v>2096360.24</v>
      </c>
      <c r="AY16" s="31">
        <v>1704466.11</v>
      </c>
      <c r="AZ16" s="31">
        <v>1672868.98</v>
      </c>
      <c r="BA16" s="31">
        <v>415587.26</v>
      </c>
      <c r="BB16" s="31">
        <v>0</v>
      </c>
      <c r="BC16" s="31">
        <v>17249974.5</v>
      </c>
      <c r="BD16" s="64" t="s">
        <v>249</v>
      </c>
    </row>
    <row r="17" spans="1:56" s="8" customFormat="1" ht="53.25" customHeight="1" x14ac:dyDescent="0.2">
      <c r="A17" s="18" t="s">
        <v>66</v>
      </c>
      <c r="B17" s="18" t="s">
        <v>67</v>
      </c>
      <c r="C17" s="19" t="s">
        <v>168</v>
      </c>
      <c r="D17" s="18" t="s">
        <v>0</v>
      </c>
      <c r="E17" s="18" t="s">
        <v>10</v>
      </c>
      <c r="F17" s="18" t="s">
        <v>2</v>
      </c>
      <c r="G17" s="42" t="s">
        <v>216</v>
      </c>
      <c r="H17" s="35">
        <v>9</v>
      </c>
      <c r="I17" s="58" t="s">
        <v>66</v>
      </c>
      <c r="J17" s="26" t="s">
        <v>37</v>
      </c>
      <c r="K17" s="26" t="s">
        <v>210</v>
      </c>
      <c r="L17" s="54"/>
      <c r="M17" s="55">
        <v>0</v>
      </c>
      <c r="N17" s="55">
        <v>0</v>
      </c>
      <c r="O17" s="55">
        <v>0</v>
      </c>
      <c r="P17" s="55"/>
      <c r="Q17" s="55"/>
      <c r="R17" s="55">
        <v>0</v>
      </c>
      <c r="S17" s="55"/>
      <c r="T17" s="55"/>
      <c r="U17" s="55">
        <v>0</v>
      </c>
      <c r="V17" s="55"/>
      <c r="W17" s="55"/>
      <c r="X17" s="55">
        <v>0</v>
      </c>
      <c r="Y17" s="55"/>
      <c r="Z17" s="55"/>
      <c r="AA17" s="55">
        <v>0</v>
      </c>
      <c r="AB17" s="55"/>
      <c r="AC17" s="55"/>
      <c r="AD17" s="55">
        <v>0</v>
      </c>
      <c r="AE17" s="55"/>
      <c r="AF17" s="55"/>
      <c r="AG17" s="55">
        <v>1273054.3500000001</v>
      </c>
      <c r="AH17" s="31">
        <v>0</v>
      </c>
      <c r="AI17" s="31">
        <f t="shared" si="0"/>
        <v>-1273054.3500000001</v>
      </c>
      <c r="AJ17" s="31">
        <f t="shared" si="1"/>
        <v>1273054.3500000001</v>
      </c>
      <c r="AK17" s="31">
        <f t="shared" si="1"/>
        <v>0</v>
      </c>
      <c r="AL17" s="27">
        <v>-1273054.3500000001</v>
      </c>
      <c r="AM17" s="32">
        <f t="shared" si="3"/>
        <v>0</v>
      </c>
      <c r="AN17" s="55">
        <v>0</v>
      </c>
      <c r="AO17" s="55">
        <v>0</v>
      </c>
      <c r="AP17" s="55">
        <v>581343.9</v>
      </c>
      <c r="AQ17" s="55">
        <v>0</v>
      </c>
      <c r="AR17" s="55">
        <v>0</v>
      </c>
      <c r="AS17" s="30">
        <f t="shared" si="10"/>
        <v>1854398.25</v>
      </c>
      <c r="AT17" s="31">
        <v>1540395.5</v>
      </c>
      <c r="AU17" s="29">
        <f t="shared" si="2"/>
        <v>-314002.75</v>
      </c>
      <c r="AV17" s="55">
        <v>4345000.25</v>
      </c>
      <c r="AW17" s="55">
        <v>593128.51</v>
      </c>
      <c r="AX17" s="55">
        <v>0</v>
      </c>
      <c r="AY17" s="55">
        <v>0</v>
      </c>
      <c r="AZ17" s="55">
        <v>0</v>
      </c>
      <c r="BA17" s="55">
        <v>0</v>
      </c>
      <c r="BB17" s="55">
        <v>0</v>
      </c>
      <c r="BC17" s="56">
        <v>6792527.0099999998</v>
      </c>
      <c r="BD17" s="63" t="s">
        <v>233</v>
      </c>
    </row>
    <row r="18" spans="1:56" s="8" customFormat="1" ht="47.25" x14ac:dyDescent="0.25">
      <c r="A18" s="9" t="s">
        <v>42</v>
      </c>
      <c r="B18" s="9" t="s">
        <v>43</v>
      </c>
      <c r="C18" s="11" t="s">
        <v>44</v>
      </c>
      <c r="D18" s="9">
        <v>1</v>
      </c>
      <c r="E18" s="9" t="s">
        <v>45</v>
      </c>
      <c r="F18" s="9" t="s">
        <v>2</v>
      </c>
      <c r="G18" s="34" t="s">
        <v>179</v>
      </c>
      <c r="H18" s="35">
        <v>10</v>
      </c>
      <c r="I18" s="35" t="s">
        <v>42</v>
      </c>
      <c r="J18" s="36" t="s">
        <v>46</v>
      </c>
      <c r="K18" s="36" t="s">
        <v>180</v>
      </c>
      <c r="L18" s="20">
        <v>0</v>
      </c>
      <c r="M18" s="20">
        <v>0</v>
      </c>
      <c r="N18" s="20">
        <v>59957.56</v>
      </c>
      <c r="O18" s="20">
        <v>41064.229999999996</v>
      </c>
      <c r="P18" s="20">
        <v>41064.229999999996</v>
      </c>
      <c r="Q18" s="20">
        <f t="shared" ref="Q18:Q30" si="11">P18-O18</f>
        <v>0</v>
      </c>
      <c r="R18" s="20">
        <v>0</v>
      </c>
      <c r="S18" s="20">
        <v>0</v>
      </c>
      <c r="T18" s="20">
        <f t="shared" ref="T18:T30" si="12">S18-R18</f>
        <v>0</v>
      </c>
      <c r="U18" s="20">
        <v>0</v>
      </c>
      <c r="V18" s="20">
        <v>0</v>
      </c>
      <c r="W18" s="20">
        <f t="shared" ref="W18:W30" si="13">V18-U18</f>
        <v>0</v>
      </c>
      <c r="X18" s="20">
        <v>0</v>
      </c>
      <c r="Y18" s="20">
        <v>0</v>
      </c>
      <c r="Z18" s="20">
        <f t="shared" ref="Z18:Z30" si="14">Y18-X18</f>
        <v>0</v>
      </c>
      <c r="AA18" s="20">
        <v>0</v>
      </c>
      <c r="AB18" s="20">
        <v>0</v>
      </c>
      <c r="AC18" s="20">
        <f t="shared" ref="AC18:AC30" si="15">AB18-AA18</f>
        <v>0</v>
      </c>
      <c r="AD18" s="31">
        <v>0</v>
      </c>
      <c r="AE18" s="31">
        <v>0</v>
      </c>
      <c r="AF18" s="31">
        <f t="shared" ref="AF18:AF30" si="16">AE18-AD18</f>
        <v>0</v>
      </c>
      <c r="AG18" s="31">
        <v>1360059</v>
      </c>
      <c r="AH18" s="31">
        <v>326491.13</v>
      </c>
      <c r="AI18" s="31">
        <f t="shared" si="0"/>
        <v>-1033567.87</v>
      </c>
      <c r="AJ18" s="31">
        <f t="shared" si="1"/>
        <v>1401123.23</v>
      </c>
      <c r="AK18" s="31">
        <f t="shared" si="1"/>
        <v>367555.36</v>
      </c>
      <c r="AL18" s="27">
        <v>-1033567.87</v>
      </c>
      <c r="AM18" s="32">
        <f t="shared" si="3"/>
        <v>0.26232907436699909</v>
      </c>
      <c r="AN18" s="31">
        <v>0</v>
      </c>
      <c r="AO18" s="31">
        <v>1347335</v>
      </c>
      <c r="AP18" s="31">
        <v>0</v>
      </c>
      <c r="AQ18" s="31">
        <v>1228765.96</v>
      </c>
      <c r="AR18" s="31">
        <v>148785.71</v>
      </c>
      <c r="AS18" s="31">
        <f t="shared" si="10"/>
        <v>4126009.9</v>
      </c>
      <c r="AT18" s="31">
        <v>5318921.22</v>
      </c>
      <c r="AU18" s="29">
        <f t="shared" si="2"/>
        <v>1192911.3199999998</v>
      </c>
      <c r="AV18" s="31">
        <v>0</v>
      </c>
      <c r="AW18" s="31">
        <v>0</v>
      </c>
      <c r="AX18" s="31">
        <v>0</v>
      </c>
      <c r="AY18" s="31">
        <v>0</v>
      </c>
      <c r="AZ18" s="31">
        <v>0</v>
      </c>
      <c r="BA18" s="31">
        <v>0</v>
      </c>
      <c r="BB18" s="31">
        <v>0</v>
      </c>
      <c r="BC18" s="31">
        <v>2798609.87</v>
      </c>
      <c r="BD18" s="64" t="s">
        <v>230</v>
      </c>
    </row>
    <row r="19" spans="1:56" s="8" customFormat="1" ht="90" customHeight="1" x14ac:dyDescent="0.25">
      <c r="A19" s="9" t="s">
        <v>110</v>
      </c>
      <c r="B19" s="9" t="s">
        <v>112</v>
      </c>
      <c r="C19" s="11" t="s">
        <v>111</v>
      </c>
      <c r="D19" s="9" t="s">
        <v>0</v>
      </c>
      <c r="E19" s="9" t="s">
        <v>78</v>
      </c>
      <c r="F19" s="9" t="s">
        <v>27</v>
      </c>
      <c r="G19" s="34" t="s">
        <v>113</v>
      </c>
      <c r="H19" s="35">
        <v>11</v>
      </c>
      <c r="I19" s="35" t="s">
        <v>110</v>
      </c>
      <c r="J19" s="36" t="s">
        <v>251</v>
      </c>
      <c r="K19" s="36" t="s">
        <v>114</v>
      </c>
      <c r="L19" s="20">
        <v>0</v>
      </c>
      <c r="M19" s="20">
        <v>0</v>
      </c>
      <c r="N19" s="20">
        <v>678549.25999999989</v>
      </c>
      <c r="O19" s="20">
        <v>366419.21</v>
      </c>
      <c r="P19" s="20">
        <v>366419.21</v>
      </c>
      <c r="Q19" s="20">
        <f t="shared" si="11"/>
        <v>0</v>
      </c>
      <c r="R19" s="20">
        <v>0</v>
      </c>
      <c r="S19" s="20">
        <v>0</v>
      </c>
      <c r="T19" s="20">
        <f t="shared" si="12"/>
        <v>0</v>
      </c>
      <c r="U19" s="20">
        <v>0</v>
      </c>
      <c r="V19" s="20">
        <v>0</v>
      </c>
      <c r="W19" s="20">
        <f t="shared" si="13"/>
        <v>0</v>
      </c>
      <c r="X19" s="20">
        <v>328818.88</v>
      </c>
      <c r="Y19" s="20">
        <v>328818.88</v>
      </c>
      <c r="Z19" s="20">
        <f t="shared" si="14"/>
        <v>0</v>
      </c>
      <c r="AA19" s="20">
        <v>0</v>
      </c>
      <c r="AB19" s="20">
        <v>0</v>
      </c>
      <c r="AC19" s="20">
        <f t="shared" si="15"/>
        <v>0</v>
      </c>
      <c r="AD19" s="31">
        <v>0</v>
      </c>
      <c r="AE19" s="31">
        <v>0</v>
      </c>
      <c r="AF19" s="31">
        <f t="shared" si="16"/>
        <v>0</v>
      </c>
      <c r="AG19" s="31">
        <v>1356466.55</v>
      </c>
      <c r="AH19" s="31">
        <v>526302.4</v>
      </c>
      <c r="AI19" s="31">
        <f t="shared" si="0"/>
        <v>-830164.15</v>
      </c>
      <c r="AJ19" s="31">
        <f t="shared" si="1"/>
        <v>2051704.6400000001</v>
      </c>
      <c r="AK19" s="31">
        <f t="shared" si="1"/>
        <v>1221540.49</v>
      </c>
      <c r="AL19" s="27">
        <v>-830164.15000000014</v>
      </c>
      <c r="AM19" s="32">
        <f t="shared" si="3"/>
        <v>0.59537833379369842</v>
      </c>
      <c r="AN19" s="31">
        <v>0</v>
      </c>
      <c r="AO19" s="31">
        <v>0</v>
      </c>
      <c r="AP19" s="31">
        <v>3072194.1</v>
      </c>
      <c r="AQ19" s="31">
        <v>0</v>
      </c>
      <c r="AR19" s="31">
        <v>0</v>
      </c>
      <c r="AS19" s="31">
        <f t="shared" si="10"/>
        <v>5123898.74</v>
      </c>
      <c r="AT19" s="31">
        <v>2973313.92</v>
      </c>
      <c r="AU19" s="27">
        <f t="shared" si="2"/>
        <v>-2150584.8200000003</v>
      </c>
      <c r="AV19" s="31">
        <v>9729228.3300000001</v>
      </c>
      <c r="AW19" s="31">
        <v>9541597.4699999988</v>
      </c>
      <c r="AX19" s="31">
        <v>4541928.7300000004</v>
      </c>
      <c r="AY19" s="31">
        <v>3963019.9</v>
      </c>
      <c r="AZ19" s="31">
        <v>458902.59</v>
      </c>
      <c r="BA19" s="31">
        <v>0</v>
      </c>
      <c r="BB19" s="31">
        <v>0</v>
      </c>
      <c r="BC19" s="31">
        <v>34037125.020000003</v>
      </c>
      <c r="BD19" s="64" t="s">
        <v>250</v>
      </c>
    </row>
    <row r="20" spans="1:56" s="8" customFormat="1" ht="168" customHeight="1" x14ac:dyDescent="0.25">
      <c r="A20" s="9" t="s">
        <v>98</v>
      </c>
      <c r="B20" s="9" t="s">
        <v>99</v>
      </c>
      <c r="C20" s="11" t="s">
        <v>172</v>
      </c>
      <c r="D20" s="9" t="s">
        <v>0</v>
      </c>
      <c r="E20" s="9" t="s">
        <v>1</v>
      </c>
      <c r="F20" s="9" t="s">
        <v>27</v>
      </c>
      <c r="G20" s="34" t="s">
        <v>100</v>
      </c>
      <c r="H20" s="35">
        <v>12</v>
      </c>
      <c r="I20" s="35" t="s">
        <v>98</v>
      </c>
      <c r="J20" s="36" t="s">
        <v>252</v>
      </c>
      <c r="K20" s="36" t="s">
        <v>101</v>
      </c>
      <c r="L20" s="20">
        <v>0</v>
      </c>
      <c r="M20" s="20">
        <v>0</v>
      </c>
      <c r="N20" s="20">
        <v>114482.35</v>
      </c>
      <c r="O20" s="20">
        <v>0</v>
      </c>
      <c r="P20" s="20">
        <v>0</v>
      </c>
      <c r="Q20" s="20">
        <f t="shared" si="11"/>
        <v>0</v>
      </c>
      <c r="R20" s="20">
        <v>0</v>
      </c>
      <c r="S20" s="20">
        <v>0</v>
      </c>
      <c r="T20" s="20">
        <f t="shared" si="12"/>
        <v>0</v>
      </c>
      <c r="U20" s="20">
        <v>94929.43</v>
      </c>
      <c r="V20" s="20">
        <v>94929.43</v>
      </c>
      <c r="W20" s="20">
        <f t="shared" si="13"/>
        <v>0</v>
      </c>
      <c r="X20" s="20">
        <v>0</v>
      </c>
      <c r="Y20" s="20">
        <v>0</v>
      </c>
      <c r="Z20" s="20">
        <f t="shared" si="14"/>
        <v>0</v>
      </c>
      <c r="AA20" s="20">
        <v>0</v>
      </c>
      <c r="AB20" s="20">
        <v>0</v>
      </c>
      <c r="AC20" s="20">
        <f t="shared" si="15"/>
        <v>0</v>
      </c>
      <c r="AD20" s="31">
        <v>1336443.58</v>
      </c>
      <c r="AE20" s="31">
        <v>527548.48</v>
      </c>
      <c r="AF20" s="31">
        <f t="shared" si="16"/>
        <v>-808895.10000000009</v>
      </c>
      <c r="AG20" s="31">
        <v>0</v>
      </c>
      <c r="AH20" s="31">
        <v>0</v>
      </c>
      <c r="AI20" s="31">
        <f t="shared" si="0"/>
        <v>0</v>
      </c>
      <c r="AJ20" s="31">
        <f t="shared" si="1"/>
        <v>1431373.01</v>
      </c>
      <c r="AK20" s="31">
        <f t="shared" si="1"/>
        <v>622477.90999999992</v>
      </c>
      <c r="AL20" s="27">
        <v>-808895.10000000009</v>
      </c>
      <c r="AM20" s="32">
        <f t="shared" si="3"/>
        <v>0.43488168747851402</v>
      </c>
      <c r="AN20" s="31">
        <v>0</v>
      </c>
      <c r="AO20" s="31">
        <v>1404765.99</v>
      </c>
      <c r="AP20" s="31">
        <v>0</v>
      </c>
      <c r="AQ20" s="31">
        <v>0</v>
      </c>
      <c r="AR20" s="31">
        <v>0</v>
      </c>
      <c r="AS20" s="31">
        <f t="shared" si="10"/>
        <v>2836139</v>
      </c>
      <c r="AT20" s="31">
        <v>1712388.63</v>
      </c>
      <c r="AU20" s="27">
        <f t="shared" si="2"/>
        <v>-1123750.3700000001</v>
      </c>
      <c r="AV20" s="31">
        <v>5006016.6900000004</v>
      </c>
      <c r="AW20" s="31">
        <v>4494972.2100000009</v>
      </c>
      <c r="AX20" s="31">
        <v>4461679.96</v>
      </c>
      <c r="AY20" s="31">
        <v>1485307.79</v>
      </c>
      <c r="AZ20" s="31">
        <v>0</v>
      </c>
      <c r="BA20" s="31">
        <v>0</v>
      </c>
      <c r="BB20" s="31">
        <v>0</v>
      </c>
      <c r="BC20" s="31">
        <v>18398598</v>
      </c>
      <c r="BD20" s="64" t="s">
        <v>253</v>
      </c>
    </row>
    <row r="21" spans="1:56" s="8" customFormat="1" ht="104.25" customHeight="1" x14ac:dyDescent="0.25">
      <c r="A21" s="12" t="s">
        <v>66</v>
      </c>
      <c r="B21" s="12" t="s">
        <v>67</v>
      </c>
      <c r="C21" s="13" t="s">
        <v>168</v>
      </c>
      <c r="D21" s="12" t="s">
        <v>0</v>
      </c>
      <c r="E21" s="12" t="s">
        <v>10</v>
      </c>
      <c r="F21" s="12" t="s">
        <v>2</v>
      </c>
      <c r="G21" s="37" t="s">
        <v>72</v>
      </c>
      <c r="H21" s="35">
        <v>13</v>
      </c>
      <c r="I21" s="38" t="s">
        <v>66</v>
      </c>
      <c r="J21" s="39" t="s">
        <v>37</v>
      </c>
      <c r="K21" s="39" t="s">
        <v>73</v>
      </c>
      <c r="L21" s="21">
        <v>0</v>
      </c>
      <c r="M21" s="21">
        <v>0</v>
      </c>
      <c r="N21" s="21">
        <v>2125547.64</v>
      </c>
      <c r="O21" s="21">
        <v>2803078.19</v>
      </c>
      <c r="P21" s="21">
        <v>2803078.19</v>
      </c>
      <c r="Q21" s="20">
        <f t="shared" si="11"/>
        <v>0</v>
      </c>
      <c r="R21" s="21">
        <v>0</v>
      </c>
      <c r="S21" s="21">
        <v>0</v>
      </c>
      <c r="T21" s="20">
        <f t="shared" si="12"/>
        <v>0</v>
      </c>
      <c r="U21" s="21">
        <v>0</v>
      </c>
      <c r="V21" s="21">
        <v>0</v>
      </c>
      <c r="W21" s="20">
        <f t="shared" si="13"/>
        <v>0</v>
      </c>
      <c r="X21" s="21">
        <v>436640.75</v>
      </c>
      <c r="Y21" s="21">
        <v>0</v>
      </c>
      <c r="Z21" s="20">
        <f t="shared" si="14"/>
        <v>-436640.75</v>
      </c>
      <c r="AA21" s="21">
        <v>0</v>
      </c>
      <c r="AB21" s="21">
        <v>0</v>
      </c>
      <c r="AC21" s="20">
        <f t="shared" si="15"/>
        <v>0</v>
      </c>
      <c r="AD21" s="30">
        <v>0</v>
      </c>
      <c r="AE21" s="31">
        <v>0</v>
      </c>
      <c r="AF21" s="31">
        <f t="shared" si="16"/>
        <v>0</v>
      </c>
      <c r="AG21" s="30">
        <v>904127.15</v>
      </c>
      <c r="AH21" s="31">
        <v>617893.66</v>
      </c>
      <c r="AI21" s="31">
        <f t="shared" si="0"/>
        <v>-286233.49</v>
      </c>
      <c r="AJ21" s="31">
        <f t="shared" si="1"/>
        <v>4143846.09</v>
      </c>
      <c r="AK21" s="31">
        <f t="shared" si="1"/>
        <v>3420971.85</v>
      </c>
      <c r="AL21" s="27">
        <v>-722874.23999999976</v>
      </c>
      <c r="AM21" s="32">
        <f t="shared" si="3"/>
        <v>0.82555475654743737</v>
      </c>
      <c r="AN21" s="30">
        <v>0</v>
      </c>
      <c r="AO21" s="30">
        <v>0</v>
      </c>
      <c r="AP21" s="30">
        <v>765623.9</v>
      </c>
      <c r="AQ21" s="30">
        <v>0</v>
      </c>
      <c r="AR21" s="30">
        <v>0</v>
      </c>
      <c r="AS21" s="30">
        <f t="shared" si="10"/>
        <v>4909469.99</v>
      </c>
      <c r="AT21" s="31">
        <v>3635818.7</v>
      </c>
      <c r="AU21" s="27">
        <f t="shared" si="2"/>
        <v>-1273651.29</v>
      </c>
      <c r="AV21" s="30">
        <v>263737.76</v>
      </c>
      <c r="AW21" s="30">
        <v>0</v>
      </c>
      <c r="AX21" s="30">
        <v>0</v>
      </c>
      <c r="AY21" s="30">
        <v>0</v>
      </c>
      <c r="AZ21" s="30">
        <v>0</v>
      </c>
      <c r="BA21" s="30">
        <v>0</v>
      </c>
      <c r="BB21" s="30">
        <v>0</v>
      </c>
      <c r="BC21" s="30">
        <v>7298755.3900000006</v>
      </c>
      <c r="BD21" s="64" t="s">
        <v>254</v>
      </c>
    </row>
    <row r="22" spans="1:56" s="8" customFormat="1" ht="69" customHeight="1" x14ac:dyDescent="0.25">
      <c r="A22" s="9" t="s">
        <v>137</v>
      </c>
      <c r="B22" s="9" t="s">
        <v>138</v>
      </c>
      <c r="C22" s="11" t="s">
        <v>177</v>
      </c>
      <c r="D22" s="9" t="s">
        <v>0</v>
      </c>
      <c r="E22" s="9" t="s">
        <v>78</v>
      </c>
      <c r="F22" s="9" t="s">
        <v>2</v>
      </c>
      <c r="G22" s="34" t="s">
        <v>139</v>
      </c>
      <c r="H22" s="35">
        <v>14</v>
      </c>
      <c r="I22" s="35" t="s">
        <v>137</v>
      </c>
      <c r="J22" s="36" t="s">
        <v>118</v>
      </c>
      <c r="K22" s="36" t="s">
        <v>140</v>
      </c>
      <c r="L22" s="20">
        <v>0</v>
      </c>
      <c r="M22" s="20">
        <v>0</v>
      </c>
      <c r="N22" s="20">
        <v>34582.57</v>
      </c>
      <c r="O22" s="20">
        <v>22502.37</v>
      </c>
      <c r="P22" s="20">
        <v>2576.52</v>
      </c>
      <c r="Q22" s="20">
        <f t="shared" si="11"/>
        <v>-19925.849999999999</v>
      </c>
      <c r="R22" s="20">
        <v>0</v>
      </c>
      <c r="S22" s="20">
        <v>0</v>
      </c>
      <c r="T22" s="20">
        <f t="shared" si="12"/>
        <v>0</v>
      </c>
      <c r="U22" s="20">
        <v>0</v>
      </c>
      <c r="V22" s="20">
        <v>0</v>
      </c>
      <c r="W22" s="20">
        <f t="shared" si="13"/>
        <v>0</v>
      </c>
      <c r="X22" s="20">
        <v>29663.95</v>
      </c>
      <c r="Y22" s="20">
        <v>0</v>
      </c>
      <c r="Z22" s="20">
        <f t="shared" si="14"/>
        <v>-29663.95</v>
      </c>
      <c r="AA22" s="20">
        <v>0</v>
      </c>
      <c r="AB22" s="20">
        <v>0</v>
      </c>
      <c r="AC22" s="20">
        <f t="shared" si="15"/>
        <v>0</v>
      </c>
      <c r="AD22" s="28">
        <v>332350</v>
      </c>
      <c r="AE22" s="31">
        <v>0</v>
      </c>
      <c r="AF22" s="31">
        <f t="shared" si="16"/>
        <v>-332350</v>
      </c>
      <c r="AG22" s="31">
        <v>259607.65</v>
      </c>
      <c r="AH22" s="31">
        <v>0</v>
      </c>
      <c r="AI22" s="31">
        <f t="shared" si="0"/>
        <v>-259607.65</v>
      </c>
      <c r="AJ22" s="31">
        <f t="shared" si="1"/>
        <v>644123.97</v>
      </c>
      <c r="AK22" s="31">
        <f t="shared" si="1"/>
        <v>2576.52</v>
      </c>
      <c r="AL22" s="27">
        <v>-641547.44999999995</v>
      </c>
      <c r="AM22" s="32">
        <f t="shared" si="3"/>
        <v>4.0000374462077545E-3</v>
      </c>
      <c r="AN22" s="31">
        <v>0</v>
      </c>
      <c r="AO22" s="31">
        <v>0</v>
      </c>
      <c r="AP22" s="31">
        <v>8857.65</v>
      </c>
      <c r="AQ22" s="28">
        <v>680491.3</v>
      </c>
      <c r="AR22" s="31">
        <v>0</v>
      </c>
      <c r="AS22" s="31">
        <f t="shared" si="10"/>
        <v>1333472.92</v>
      </c>
      <c r="AT22" s="31">
        <v>1333472.9200000002</v>
      </c>
      <c r="AU22" s="29">
        <f t="shared" si="2"/>
        <v>0</v>
      </c>
      <c r="AV22" s="31">
        <v>2238773.7199999997</v>
      </c>
      <c r="AW22" s="31">
        <v>898337.49</v>
      </c>
      <c r="AX22" s="31">
        <v>0</v>
      </c>
      <c r="AY22" s="31">
        <v>0</v>
      </c>
      <c r="AZ22" s="31">
        <v>0</v>
      </c>
      <c r="BA22" s="31">
        <v>0</v>
      </c>
      <c r="BB22" s="31">
        <v>0</v>
      </c>
      <c r="BC22" s="31">
        <v>3465514</v>
      </c>
      <c r="BD22" s="39" t="s">
        <v>255</v>
      </c>
    </row>
    <row r="23" spans="1:56" s="8" customFormat="1" ht="124.5" customHeight="1" x14ac:dyDescent="0.25">
      <c r="A23" s="9" t="s">
        <v>110</v>
      </c>
      <c r="B23" s="9" t="s">
        <v>115</v>
      </c>
      <c r="C23" s="11" t="s">
        <v>175</v>
      </c>
      <c r="D23" s="9" t="s">
        <v>0</v>
      </c>
      <c r="E23" s="9" t="s">
        <v>78</v>
      </c>
      <c r="F23" s="9" t="s">
        <v>27</v>
      </c>
      <c r="G23" s="34" t="s">
        <v>117</v>
      </c>
      <c r="H23" s="35">
        <v>15</v>
      </c>
      <c r="I23" s="35" t="s">
        <v>110</v>
      </c>
      <c r="J23" s="36" t="s">
        <v>12</v>
      </c>
      <c r="K23" s="36" t="s">
        <v>116</v>
      </c>
      <c r="L23" s="20">
        <v>0</v>
      </c>
      <c r="M23" s="20">
        <v>0</v>
      </c>
      <c r="N23" s="20">
        <v>78759.69</v>
      </c>
      <c r="O23" s="20">
        <v>107040.26</v>
      </c>
      <c r="P23" s="20">
        <v>107040.26</v>
      </c>
      <c r="Q23" s="20">
        <f t="shared" si="11"/>
        <v>0</v>
      </c>
      <c r="R23" s="20">
        <v>0</v>
      </c>
      <c r="S23" s="20">
        <v>0</v>
      </c>
      <c r="T23" s="20">
        <f t="shared" si="12"/>
        <v>0</v>
      </c>
      <c r="U23" s="20">
        <v>0</v>
      </c>
      <c r="V23" s="20">
        <v>0</v>
      </c>
      <c r="W23" s="20">
        <f t="shared" si="13"/>
        <v>0</v>
      </c>
      <c r="X23" s="20">
        <v>63756.1</v>
      </c>
      <c r="Y23" s="20">
        <v>63756.09</v>
      </c>
      <c r="Z23" s="20">
        <f t="shared" si="14"/>
        <v>-1.0000000002037268E-2</v>
      </c>
      <c r="AA23" s="20">
        <v>0</v>
      </c>
      <c r="AB23" s="20">
        <v>0</v>
      </c>
      <c r="AC23" s="20">
        <f t="shared" si="15"/>
        <v>0</v>
      </c>
      <c r="AD23" s="31">
        <v>0</v>
      </c>
      <c r="AE23" s="31">
        <v>0</v>
      </c>
      <c r="AF23" s="31">
        <f t="shared" si="16"/>
        <v>0</v>
      </c>
      <c r="AG23" s="31">
        <v>685480.12</v>
      </c>
      <c r="AH23" s="31">
        <v>59739.98</v>
      </c>
      <c r="AI23" s="31">
        <f t="shared" si="0"/>
        <v>-625740.14</v>
      </c>
      <c r="AJ23" s="31">
        <f t="shared" si="1"/>
        <v>856276.47999999998</v>
      </c>
      <c r="AK23" s="31">
        <f t="shared" si="1"/>
        <v>230536.33000000002</v>
      </c>
      <c r="AL23" s="27">
        <v>-625740.14999999991</v>
      </c>
      <c r="AM23" s="32">
        <f t="shared" si="3"/>
        <v>0.26923118336731616</v>
      </c>
      <c r="AN23" s="31">
        <v>0</v>
      </c>
      <c r="AO23" s="31">
        <v>0</v>
      </c>
      <c r="AP23" s="31">
        <v>1297763.8500000001</v>
      </c>
      <c r="AQ23" s="31">
        <v>0</v>
      </c>
      <c r="AR23" s="31">
        <v>0</v>
      </c>
      <c r="AS23" s="31">
        <f t="shared" si="10"/>
        <v>2154040.33</v>
      </c>
      <c r="AT23" s="31">
        <v>1528300.1800000002</v>
      </c>
      <c r="AU23" s="27">
        <f t="shared" si="2"/>
        <v>-625740.14999999991</v>
      </c>
      <c r="AV23" s="31">
        <v>4644266.8</v>
      </c>
      <c r="AW23" s="31">
        <v>2329497.41</v>
      </c>
      <c r="AX23" s="31">
        <v>1160641.8099999998</v>
      </c>
      <c r="AY23" s="31">
        <v>1151206.8</v>
      </c>
      <c r="AZ23" s="31">
        <v>940179.00999999989</v>
      </c>
      <c r="BA23" s="31">
        <v>223583.15</v>
      </c>
      <c r="BB23" s="31">
        <v>0</v>
      </c>
      <c r="BC23" s="31">
        <v>12682175.000000002</v>
      </c>
      <c r="BD23" s="64" t="s">
        <v>256</v>
      </c>
    </row>
    <row r="24" spans="1:56" s="8" customFormat="1" ht="67.5" customHeight="1" x14ac:dyDescent="0.25">
      <c r="A24" s="9" t="s">
        <v>132</v>
      </c>
      <c r="B24" s="9" t="s">
        <v>133</v>
      </c>
      <c r="C24" s="11" t="s">
        <v>176</v>
      </c>
      <c r="D24" s="9">
        <v>1</v>
      </c>
      <c r="E24" s="9" t="s">
        <v>131</v>
      </c>
      <c r="F24" s="9" t="s">
        <v>27</v>
      </c>
      <c r="G24" s="34" t="s">
        <v>134</v>
      </c>
      <c r="H24" s="35">
        <v>16</v>
      </c>
      <c r="I24" s="35" t="s">
        <v>132</v>
      </c>
      <c r="J24" s="36" t="s">
        <v>135</v>
      </c>
      <c r="K24" s="36" t="s">
        <v>136</v>
      </c>
      <c r="L24" s="20"/>
      <c r="M24" s="20"/>
      <c r="N24" s="20"/>
      <c r="O24" s="20"/>
      <c r="P24" s="20">
        <v>0</v>
      </c>
      <c r="Q24" s="20">
        <f t="shared" si="11"/>
        <v>0</v>
      </c>
      <c r="R24" s="20"/>
      <c r="S24" s="20">
        <v>0</v>
      </c>
      <c r="T24" s="20">
        <f t="shared" si="12"/>
        <v>0</v>
      </c>
      <c r="U24" s="20"/>
      <c r="V24" s="20">
        <v>0</v>
      </c>
      <c r="W24" s="20">
        <f t="shared" si="13"/>
        <v>0</v>
      </c>
      <c r="X24" s="20">
        <v>29585.439999999999</v>
      </c>
      <c r="Y24" s="20">
        <v>29585.439999999999</v>
      </c>
      <c r="Z24" s="20">
        <f t="shared" si="14"/>
        <v>0</v>
      </c>
      <c r="AA24" s="20"/>
      <c r="AB24" s="20">
        <v>0</v>
      </c>
      <c r="AC24" s="20">
        <f t="shared" si="15"/>
        <v>0</v>
      </c>
      <c r="AD24" s="28">
        <v>23495.16</v>
      </c>
      <c r="AE24" s="31">
        <v>5700.11</v>
      </c>
      <c r="AF24" s="31">
        <f t="shared" si="16"/>
        <v>-17795.05</v>
      </c>
      <c r="AG24" s="31">
        <v>595000</v>
      </c>
      <c r="AH24" s="31">
        <v>0</v>
      </c>
      <c r="AI24" s="31">
        <f t="shared" si="0"/>
        <v>-595000</v>
      </c>
      <c r="AJ24" s="31">
        <f t="shared" si="1"/>
        <v>648080.6</v>
      </c>
      <c r="AK24" s="31">
        <f t="shared" si="1"/>
        <v>35285.549999999996</v>
      </c>
      <c r="AL24" s="27">
        <v>-612795.04999999993</v>
      </c>
      <c r="AM24" s="32">
        <f t="shared" si="3"/>
        <v>5.444623708841153E-2</v>
      </c>
      <c r="AN24" s="31">
        <v>0</v>
      </c>
      <c r="AO24" s="28">
        <v>300390</v>
      </c>
      <c r="AP24" s="31">
        <v>0</v>
      </c>
      <c r="AQ24" s="31"/>
      <c r="AR24" s="28">
        <v>374964.92</v>
      </c>
      <c r="AS24" s="31">
        <f t="shared" si="10"/>
        <v>1323435.5199999998</v>
      </c>
      <c r="AT24" s="31">
        <v>959340.94</v>
      </c>
      <c r="AU24" s="29">
        <f t="shared" si="2"/>
        <v>-364094.57999999984</v>
      </c>
      <c r="AV24" s="31">
        <v>888135.75</v>
      </c>
      <c r="AW24" s="31">
        <v>1090514.1600000001</v>
      </c>
      <c r="AX24" s="31">
        <v>297500.01</v>
      </c>
      <c r="AY24" s="31">
        <v>0</v>
      </c>
      <c r="AZ24" s="31">
        <v>0</v>
      </c>
      <c r="BA24" s="31">
        <v>0</v>
      </c>
      <c r="BB24" s="31">
        <v>0</v>
      </c>
      <c r="BC24" s="31">
        <v>2975000</v>
      </c>
      <c r="BD24" s="65" t="s">
        <v>257</v>
      </c>
    </row>
    <row r="25" spans="1:56" s="8" customFormat="1" ht="108.75" customHeight="1" x14ac:dyDescent="0.25">
      <c r="A25" s="9" t="s">
        <v>83</v>
      </c>
      <c r="B25" s="9" t="s">
        <v>84</v>
      </c>
      <c r="C25" s="11" t="s">
        <v>85</v>
      </c>
      <c r="D25" s="9" t="s">
        <v>0</v>
      </c>
      <c r="E25" s="9" t="s">
        <v>1</v>
      </c>
      <c r="F25" s="9" t="s">
        <v>27</v>
      </c>
      <c r="G25" s="34" t="s">
        <v>86</v>
      </c>
      <c r="H25" s="35">
        <v>17</v>
      </c>
      <c r="I25" s="35" t="s">
        <v>83</v>
      </c>
      <c r="J25" s="36" t="s">
        <v>87</v>
      </c>
      <c r="K25" s="36" t="s">
        <v>88</v>
      </c>
      <c r="L25" s="20">
        <v>0</v>
      </c>
      <c r="M25" s="20">
        <v>0</v>
      </c>
      <c r="N25" s="20">
        <v>0</v>
      </c>
      <c r="O25" s="20">
        <v>0</v>
      </c>
      <c r="P25" s="20">
        <v>0</v>
      </c>
      <c r="Q25" s="20">
        <f t="shared" si="11"/>
        <v>0</v>
      </c>
      <c r="R25" s="20">
        <v>180011.9</v>
      </c>
      <c r="S25" s="20">
        <v>180011.9</v>
      </c>
      <c r="T25" s="20">
        <f t="shared" si="12"/>
        <v>0</v>
      </c>
      <c r="U25" s="20">
        <v>0</v>
      </c>
      <c r="V25" s="20">
        <v>0</v>
      </c>
      <c r="W25" s="20">
        <f t="shared" si="13"/>
        <v>0</v>
      </c>
      <c r="X25" s="20">
        <v>247862.35</v>
      </c>
      <c r="Y25" s="20">
        <v>247861.04</v>
      </c>
      <c r="Z25" s="20">
        <f t="shared" si="14"/>
        <v>-1.3099999999976717</v>
      </c>
      <c r="AA25" s="20">
        <v>0</v>
      </c>
      <c r="AB25" s="20">
        <v>0</v>
      </c>
      <c r="AC25" s="20">
        <f t="shared" si="15"/>
        <v>0</v>
      </c>
      <c r="AD25" s="31">
        <v>1008607.29</v>
      </c>
      <c r="AE25" s="31">
        <v>0</v>
      </c>
      <c r="AF25" s="31">
        <f t="shared" si="16"/>
        <v>-1008607.29</v>
      </c>
      <c r="AG25" s="31">
        <v>0</v>
      </c>
      <c r="AH25" s="31">
        <v>504405.18</v>
      </c>
      <c r="AI25" s="31">
        <f t="shared" si="0"/>
        <v>504405.18</v>
      </c>
      <c r="AJ25" s="31">
        <f t="shared" si="1"/>
        <v>1436481.54</v>
      </c>
      <c r="AK25" s="31">
        <f t="shared" si="1"/>
        <v>932278.12</v>
      </c>
      <c r="AL25" s="27">
        <v>-504203.42000000004</v>
      </c>
      <c r="AM25" s="32">
        <f t="shared" si="3"/>
        <v>0.64900111420854034</v>
      </c>
      <c r="AN25" s="31">
        <v>0</v>
      </c>
      <c r="AO25" s="31">
        <v>983819.1</v>
      </c>
      <c r="AP25" s="31">
        <v>0</v>
      </c>
      <c r="AQ25" s="31">
        <v>0</v>
      </c>
      <c r="AR25" s="31">
        <v>983819.1</v>
      </c>
      <c r="AS25" s="31">
        <f t="shared" si="10"/>
        <v>3404119.7399999998</v>
      </c>
      <c r="AT25" s="31">
        <v>2983951.18</v>
      </c>
      <c r="AU25" s="29">
        <f t="shared" si="2"/>
        <v>-420168.55999999959</v>
      </c>
      <c r="AV25" s="31">
        <v>3820595.91</v>
      </c>
      <c r="AW25" s="31">
        <v>2998177.7800000003</v>
      </c>
      <c r="AX25" s="31">
        <v>1255880.9300000002</v>
      </c>
      <c r="AY25" s="31">
        <v>387976.64</v>
      </c>
      <c r="AZ25" s="31">
        <v>0</v>
      </c>
      <c r="BA25" s="31">
        <v>0</v>
      </c>
      <c r="BB25" s="31">
        <v>0</v>
      </c>
      <c r="BC25" s="31">
        <v>11866751</v>
      </c>
      <c r="BD25" s="65" t="s">
        <v>258</v>
      </c>
    </row>
    <row r="26" spans="1:56" s="8" customFormat="1" ht="47.25" x14ac:dyDescent="0.25">
      <c r="A26" s="9" t="s">
        <v>42</v>
      </c>
      <c r="B26" s="9" t="s">
        <v>43</v>
      </c>
      <c r="C26" s="11" t="s">
        <v>44</v>
      </c>
      <c r="D26" s="9">
        <v>1</v>
      </c>
      <c r="E26" s="9" t="s">
        <v>45</v>
      </c>
      <c r="F26" s="9" t="s">
        <v>2</v>
      </c>
      <c r="G26" s="34" t="s">
        <v>49</v>
      </c>
      <c r="H26" s="35">
        <v>18</v>
      </c>
      <c r="I26" s="35" t="s">
        <v>42</v>
      </c>
      <c r="J26" s="36" t="s">
        <v>46</v>
      </c>
      <c r="K26" s="36" t="s">
        <v>50</v>
      </c>
      <c r="L26" s="20">
        <v>0</v>
      </c>
      <c r="M26" s="20">
        <v>0</v>
      </c>
      <c r="N26" s="20">
        <v>0</v>
      </c>
      <c r="O26" s="20">
        <v>0</v>
      </c>
      <c r="P26" s="20">
        <v>0</v>
      </c>
      <c r="Q26" s="20">
        <f t="shared" si="11"/>
        <v>0</v>
      </c>
      <c r="R26" s="20">
        <v>0</v>
      </c>
      <c r="S26" s="20">
        <v>0</v>
      </c>
      <c r="T26" s="20">
        <f t="shared" si="12"/>
        <v>0</v>
      </c>
      <c r="U26" s="20">
        <v>0</v>
      </c>
      <c r="V26" s="20">
        <v>0</v>
      </c>
      <c r="W26" s="20">
        <f t="shared" si="13"/>
        <v>0</v>
      </c>
      <c r="X26" s="20">
        <v>175928.75999999998</v>
      </c>
      <c r="Y26" s="20">
        <v>175928.75999999998</v>
      </c>
      <c r="Z26" s="20">
        <f t="shared" si="14"/>
        <v>0</v>
      </c>
      <c r="AA26" s="20">
        <v>0</v>
      </c>
      <c r="AB26" s="20">
        <v>0</v>
      </c>
      <c r="AC26" s="20">
        <f t="shared" si="15"/>
        <v>0</v>
      </c>
      <c r="AD26" s="28">
        <v>507503.56999999995</v>
      </c>
      <c r="AE26" s="31">
        <v>4749.8500000000004</v>
      </c>
      <c r="AF26" s="31">
        <f t="shared" si="16"/>
        <v>-502753.72</v>
      </c>
      <c r="AG26" s="31">
        <v>0</v>
      </c>
      <c r="AH26" s="31">
        <v>0</v>
      </c>
      <c r="AI26" s="31">
        <f t="shared" si="0"/>
        <v>0</v>
      </c>
      <c r="AJ26" s="31">
        <f t="shared" si="1"/>
        <v>683432.33</v>
      </c>
      <c r="AK26" s="31">
        <f t="shared" si="1"/>
        <v>180678.61</v>
      </c>
      <c r="AL26" s="27">
        <v>-502753.72</v>
      </c>
      <c r="AM26" s="32">
        <f t="shared" si="3"/>
        <v>0.26436942191482221</v>
      </c>
      <c r="AN26" s="31">
        <v>0</v>
      </c>
      <c r="AO26" s="31">
        <v>0</v>
      </c>
      <c r="AP26" s="31">
        <v>0</v>
      </c>
      <c r="AQ26" s="31">
        <v>0</v>
      </c>
      <c r="AR26" s="31">
        <v>412417.41</v>
      </c>
      <c r="AS26" s="31">
        <f t="shared" si="10"/>
        <v>1095849.7399999998</v>
      </c>
      <c r="AT26" s="31">
        <v>1095849.71</v>
      </c>
      <c r="AU26" s="29">
        <f t="shared" si="2"/>
        <v>-2.9999999795109034E-2</v>
      </c>
      <c r="AV26" s="31">
        <v>186573.78000000003</v>
      </c>
      <c r="AW26" s="31">
        <v>0</v>
      </c>
      <c r="AX26" s="31">
        <v>0</v>
      </c>
      <c r="AY26" s="31">
        <v>0</v>
      </c>
      <c r="AZ26" s="31">
        <v>0</v>
      </c>
      <c r="BA26" s="31">
        <v>0</v>
      </c>
      <c r="BB26" s="31">
        <v>0</v>
      </c>
      <c r="BC26" s="31">
        <v>725005.09</v>
      </c>
      <c r="BD26" s="39" t="s">
        <v>259</v>
      </c>
    </row>
    <row r="27" spans="1:56" s="8" customFormat="1" ht="80.25" customHeight="1" x14ac:dyDescent="0.25">
      <c r="A27" s="9" t="s">
        <v>119</v>
      </c>
      <c r="B27" s="9" t="s">
        <v>120</v>
      </c>
      <c r="C27" s="11" t="s">
        <v>121</v>
      </c>
      <c r="D27" s="9">
        <v>1</v>
      </c>
      <c r="E27" s="9" t="s">
        <v>78</v>
      </c>
      <c r="F27" s="9" t="s">
        <v>27</v>
      </c>
      <c r="G27" s="34" t="s">
        <v>125</v>
      </c>
      <c r="H27" s="35">
        <v>19</v>
      </c>
      <c r="I27" s="35" t="s">
        <v>119</v>
      </c>
      <c r="J27" s="36" t="s">
        <v>126</v>
      </c>
      <c r="K27" s="36" t="s">
        <v>127</v>
      </c>
      <c r="L27" s="20">
        <v>0</v>
      </c>
      <c r="M27" s="20">
        <v>0</v>
      </c>
      <c r="N27" s="20">
        <v>89609.84</v>
      </c>
      <c r="O27" s="20">
        <v>0</v>
      </c>
      <c r="P27" s="20">
        <v>0</v>
      </c>
      <c r="Q27" s="20">
        <f t="shared" si="11"/>
        <v>0</v>
      </c>
      <c r="R27" s="20">
        <v>0</v>
      </c>
      <c r="S27" s="20">
        <v>0</v>
      </c>
      <c r="T27" s="20">
        <f t="shared" si="12"/>
        <v>0</v>
      </c>
      <c r="U27" s="20">
        <v>100597.22</v>
      </c>
      <c r="V27" s="20">
        <v>100597.22</v>
      </c>
      <c r="W27" s="20">
        <f t="shared" si="13"/>
        <v>0</v>
      </c>
      <c r="X27" s="20">
        <v>0</v>
      </c>
      <c r="Y27" s="20">
        <v>0</v>
      </c>
      <c r="Z27" s="20">
        <f t="shared" si="14"/>
        <v>0</v>
      </c>
      <c r="AA27" s="20">
        <v>0</v>
      </c>
      <c r="AB27" s="20">
        <v>0</v>
      </c>
      <c r="AC27" s="20">
        <f t="shared" si="15"/>
        <v>0</v>
      </c>
      <c r="AD27" s="31">
        <v>528871.1</v>
      </c>
      <c r="AE27" s="31">
        <v>30004</v>
      </c>
      <c r="AF27" s="31">
        <f t="shared" si="16"/>
        <v>-498867.1</v>
      </c>
      <c r="AG27" s="31">
        <v>0</v>
      </c>
      <c r="AH27" s="31">
        <v>0</v>
      </c>
      <c r="AI27" s="31">
        <f t="shared" si="0"/>
        <v>0</v>
      </c>
      <c r="AJ27" s="31">
        <f t="shared" si="1"/>
        <v>629468.31999999995</v>
      </c>
      <c r="AK27" s="31">
        <f t="shared" si="1"/>
        <v>130601.22</v>
      </c>
      <c r="AL27" s="27">
        <v>-498867.1</v>
      </c>
      <c r="AM27" s="32">
        <f t="shared" si="3"/>
        <v>0.20747862259374708</v>
      </c>
      <c r="AN27" s="31">
        <v>0</v>
      </c>
      <c r="AO27" s="31">
        <v>282167.63</v>
      </c>
      <c r="AP27" s="31">
        <v>0</v>
      </c>
      <c r="AQ27" s="31">
        <v>0</v>
      </c>
      <c r="AR27" s="31">
        <v>282167.63</v>
      </c>
      <c r="AS27" s="31">
        <f t="shared" si="10"/>
        <v>1193803.58</v>
      </c>
      <c r="AT27" s="31">
        <v>1193803.58</v>
      </c>
      <c r="AU27" s="29">
        <f t="shared" si="2"/>
        <v>0</v>
      </c>
      <c r="AV27" s="31">
        <v>540316.38</v>
      </c>
      <c r="AW27" s="31">
        <v>457747.09</v>
      </c>
      <c r="AX27" s="31">
        <v>454049.84</v>
      </c>
      <c r="AY27" s="31">
        <v>454049.84</v>
      </c>
      <c r="AZ27" s="31">
        <v>454049.84</v>
      </c>
      <c r="BA27" s="31">
        <v>37837.49</v>
      </c>
      <c r="BB27" s="31">
        <v>0</v>
      </c>
      <c r="BC27" s="31">
        <v>3681463.9</v>
      </c>
      <c r="BD27" s="39" t="s">
        <v>260</v>
      </c>
    </row>
    <row r="28" spans="1:56" s="14" customFormat="1" ht="114" customHeight="1" x14ac:dyDescent="0.25">
      <c r="A28" s="9" t="s">
        <v>82</v>
      </c>
      <c r="B28" s="9" t="s">
        <v>193</v>
      </c>
      <c r="C28" s="11" t="s">
        <v>169</v>
      </c>
      <c r="D28" s="9" t="s">
        <v>0</v>
      </c>
      <c r="E28" s="9" t="s">
        <v>78</v>
      </c>
      <c r="F28" s="9" t="s">
        <v>27</v>
      </c>
      <c r="G28" s="34" t="s">
        <v>181</v>
      </c>
      <c r="H28" s="35">
        <v>20</v>
      </c>
      <c r="I28" s="35" t="s">
        <v>82</v>
      </c>
      <c r="J28" s="36" t="s">
        <v>80</v>
      </c>
      <c r="K28" s="36" t="s">
        <v>169</v>
      </c>
      <c r="L28" s="20">
        <v>0</v>
      </c>
      <c r="M28" s="20">
        <v>120531.37</v>
      </c>
      <c r="N28" s="20">
        <v>13513992.23</v>
      </c>
      <c r="O28" s="20">
        <v>0</v>
      </c>
      <c r="P28" s="20">
        <v>0</v>
      </c>
      <c r="Q28" s="20">
        <f>P28-O28</f>
        <v>0</v>
      </c>
      <c r="R28" s="20">
        <v>2617244.7599999998</v>
      </c>
      <c r="S28" s="20">
        <v>2617244.7599999998</v>
      </c>
      <c r="T28" s="20">
        <f>S28-R28</f>
        <v>0</v>
      </c>
      <c r="U28" s="20">
        <v>0</v>
      </c>
      <c r="V28" s="20">
        <v>0</v>
      </c>
      <c r="W28" s="20">
        <f>V28-U28</f>
        <v>0</v>
      </c>
      <c r="X28" s="20">
        <v>1552076.4</v>
      </c>
      <c r="Y28" s="20">
        <v>1552076.4</v>
      </c>
      <c r="Z28" s="20">
        <f>Y28-X28</f>
        <v>0</v>
      </c>
      <c r="AA28" s="20">
        <v>0</v>
      </c>
      <c r="AB28" s="20">
        <v>0</v>
      </c>
      <c r="AC28" s="20">
        <f>AB28-AA28</f>
        <v>0</v>
      </c>
      <c r="AD28" s="31">
        <v>0</v>
      </c>
      <c r="AE28" s="31">
        <v>0</v>
      </c>
      <c r="AF28" s="31">
        <f>AE28-AD28</f>
        <v>0</v>
      </c>
      <c r="AG28" s="31">
        <v>2710461.04</v>
      </c>
      <c r="AH28" s="43">
        <v>2216972</v>
      </c>
      <c r="AI28" s="31">
        <f>AH28-AG28</f>
        <v>-493489.04000000004</v>
      </c>
      <c r="AJ28" s="31">
        <f>AG28+AD28+AA28+X28+U28+R28+O28</f>
        <v>6879782.1999999993</v>
      </c>
      <c r="AK28" s="31">
        <f>AH28+AE28+AB28+Y28+V28+S28+P28</f>
        <v>6386293.1600000001</v>
      </c>
      <c r="AL28" s="27">
        <f>AK28-AJ28</f>
        <v>-493489.03999999911</v>
      </c>
      <c r="AM28" s="32">
        <f>AK28/AJ28</f>
        <v>0.92826967109511127</v>
      </c>
      <c r="AN28" s="31">
        <v>0</v>
      </c>
      <c r="AO28" s="31">
        <v>0</v>
      </c>
      <c r="AP28" s="31">
        <v>2710461.04</v>
      </c>
      <c r="AQ28" s="31">
        <v>0</v>
      </c>
      <c r="AR28" s="31">
        <v>0</v>
      </c>
      <c r="AS28" s="31">
        <f>AR28+AQ28+AP28+AO28+AN28+AG28+AA28+X28+U28+R28+O28+AD28</f>
        <v>9590243.2400000002</v>
      </c>
      <c r="AT28" s="31">
        <v>9096630.6400000006</v>
      </c>
      <c r="AU28" s="29">
        <f>AT28-AS28</f>
        <v>-493612.59999999963</v>
      </c>
      <c r="AV28" s="31">
        <v>39521.22</v>
      </c>
      <c r="AW28" s="31">
        <v>0</v>
      </c>
      <c r="AX28" s="31">
        <v>0</v>
      </c>
      <c r="AY28" s="31">
        <v>0</v>
      </c>
      <c r="AZ28" s="31">
        <v>0</v>
      </c>
      <c r="BA28" s="31">
        <v>0</v>
      </c>
      <c r="BB28" s="31">
        <v>0</v>
      </c>
      <c r="BC28" s="31">
        <v>31207922</v>
      </c>
      <c r="BD28" s="64" t="s">
        <v>261</v>
      </c>
    </row>
    <row r="29" spans="1:56" s="8" customFormat="1" ht="63.75" customHeight="1" x14ac:dyDescent="0.25">
      <c r="A29" s="9" t="s">
        <v>34</v>
      </c>
      <c r="B29" s="9" t="s">
        <v>35</v>
      </c>
      <c r="C29" s="11" t="s">
        <v>164</v>
      </c>
      <c r="D29" s="9" t="s">
        <v>0</v>
      </c>
      <c r="E29" s="9" t="s">
        <v>10</v>
      </c>
      <c r="F29" s="9" t="s">
        <v>2</v>
      </c>
      <c r="G29" s="34" t="s">
        <v>36</v>
      </c>
      <c r="H29" s="35">
        <v>21</v>
      </c>
      <c r="I29" s="35" t="s">
        <v>34</v>
      </c>
      <c r="J29" s="36" t="s">
        <v>37</v>
      </c>
      <c r="K29" s="36" t="s">
        <v>38</v>
      </c>
      <c r="L29" s="20">
        <v>0</v>
      </c>
      <c r="M29" s="20">
        <v>0</v>
      </c>
      <c r="N29" s="20">
        <v>17789.87</v>
      </c>
      <c r="O29" s="20">
        <v>0</v>
      </c>
      <c r="P29" s="20">
        <v>0</v>
      </c>
      <c r="Q29" s="20">
        <f t="shared" si="11"/>
        <v>0</v>
      </c>
      <c r="R29" s="20">
        <v>0</v>
      </c>
      <c r="S29" s="20">
        <v>0</v>
      </c>
      <c r="T29" s="20">
        <f t="shared" si="12"/>
        <v>0</v>
      </c>
      <c r="U29" s="20">
        <v>0</v>
      </c>
      <c r="V29" s="20">
        <v>0</v>
      </c>
      <c r="W29" s="20">
        <f t="shared" si="13"/>
        <v>0</v>
      </c>
      <c r="X29" s="20">
        <v>11050</v>
      </c>
      <c r="Y29" s="20">
        <v>11046.09</v>
      </c>
      <c r="Z29" s="20">
        <f t="shared" si="14"/>
        <v>-3.9099999999998545</v>
      </c>
      <c r="AA29" s="20">
        <v>0</v>
      </c>
      <c r="AB29" s="20">
        <v>0</v>
      </c>
      <c r="AC29" s="20">
        <f t="shared" si="15"/>
        <v>0</v>
      </c>
      <c r="AD29" s="31">
        <v>0</v>
      </c>
      <c r="AE29" s="31">
        <v>0</v>
      </c>
      <c r="AF29" s="31">
        <f t="shared" si="16"/>
        <v>0</v>
      </c>
      <c r="AG29" s="31">
        <v>471100.6</v>
      </c>
      <c r="AH29" s="31">
        <v>0</v>
      </c>
      <c r="AI29" s="31">
        <f t="shared" si="0"/>
        <v>-471100.6</v>
      </c>
      <c r="AJ29" s="31">
        <f t="shared" si="1"/>
        <v>482150.6</v>
      </c>
      <c r="AK29" s="31">
        <f t="shared" si="1"/>
        <v>11046.09</v>
      </c>
      <c r="AL29" s="27">
        <v>-471104.50999999995</v>
      </c>
      <c r="AM29" s="32">
        <f t="shared" si="3"/>
        <v>2.2910040970601304E-2</v>
      </c>
      <c r="AN29" s="31">
        <v>0</v>
      </c>
      <c r="AO29" s="31">
        <v>0</v>
      </c>
      <c r="AP29" s="31">
        <v>138747.20000000001</v>
      </c>
      <c r="AQ29" s="31">
        <v>0</v>
      </c>
      <c r="AR29" s="31">
        <v>0</v>
      </c>
      <c r="AS29" s="31">
        <f t="shared" si="10"/>
        <v>620897.80000000005</v>
      </c>
      <c r="AT29" s="31">
        <v>300046.60000000003</v>
      </c>
      <c r="AU29" s="29">
        <f t="shared" si="2"/>
        <v>-320851.20000000001</v>
      </c>
      <c r="AV29" s="31">
        <v>3030445.82</v>
      </c>
      <c r="AW29" s="31">
        <v>1547000</v>
      </c>
      <c r="AX29" s="31">
        <v>1334500</v>
      </c>
      <c r="AY29" s="31">
        <v>109350.51</v>
      </c>
      <c r="AZ29" s="31">
        <v>0</v>
      </c>
      <c r="BA29" s="31">
        <v>0</v>
      </c>
      <c r="BB29" s="31">
        <v>0</v>
      </c>
      <c r="BC29" s="31">
        <v>6659984</v>
      </c>
      <c r="BD29" s="64" t="s">
        <v>262</v>
      </c>
    </row>
    <row r="30" spans="1:56" s="8" customFormat="1" ht="70.5" customHeight="1" x14ac:dyDescent="0.25">
      <c r="A30" s="12" t="s">
        <v>93</v>
      </c>
      <c r="B30" s="12" t="s">
        <v>94</v>
      </c>
      <c r="C30" s="13" t="s">
        <v>171</v>
      </c>
      <c r="D30" s="12" t="s">
        <v>0</v>
      </c>
      <c r="E30" s="12" t="s">
        <v>1</v>
      </c>
      <c r="F30" s="12" t="s">
        <v>27</v>
      </c>
      <c r="G30" s="37" t="s">
        <v>95</v>
      </c>
      <c r="H30" s="35">
        <v>22</v>
      </c>
      <c r="I30" s="38" t="s">
        <v>93</v>
      </c>
      <c r="J30" s="39" t="s">
        <v>96</v>
      </c>
      <c r="K30" s="39" t="s">
        <v>97</v>
      </c>
      <c r="L30" s="21">
        <v>0</v>
      </c>
      <c r="M30" s="21">
        <v>0</v>
      </c>
      <c r="N30" s="21">
        <v>234516.74</v>
      </c>
      <c r="O30" s="21">
        <v>0</v>
      </c>
      <c r="P30" s="21">
        <v>0</v>
      </c>
      <c r="Q30" s="20">
        <f t="shared" si="11"/>
        <v>0</v>
      </c>
      <c r="R30" s="21">
        <v>61726</v>
      </c>
      <c r="S30" s="21">
        <v>61726</v>
      </c>
      <c r="T30" s="20">
        <f t="shared" si="12"/>
        <v>0</v>
      </c>
      <c r="U30" s="21">
        <v>0</v>
      </c>
      <c r="V30" s="21">
        <v>0</v>
      </c>
      <c r="W30" s="20">
        <f t="shared" si="13"/>
        <v>0</v>
      </c>
      <c r="X30" s="21">
        <v>0</v>
      </c>
      <c r="Y30" s="21">
        <v>0</v>
      </c>
      <c r="Z30" s="20">
        <f t="shared" si="14"/>
        <v>0</v>
      </c>
      <c r="AA30" s="21">
        <v>569993.85</v>
      </c>
      <c r="AB30" s="21">
        <v>0</v>
      </c>
      <c r="AC30" s="20">
        <f t="shared" si="15"/>
        <v>-569993.85</v>
      </c>
      <c r="AD30" s="30">
        <v>0</v>
      </c>
      <c r="AE30" s="31">
        <v>121115.38</v>
      </c>
      <c r="AF30" s="31">
        <f t="shared" si="16"/>
        <v>121115.38</v>
      </c>
      <c r="AG30" s="30">
        <v>0</v>
      </c>
      <c r="AH30" s="31">
        <v>0</v>
      </c>
      <c r="AI30" s="31">
        <f t="shared" si="0"/>
        <v>0</v>
      </c>
      <c r="AJ30" s="31">
        <f t="shared" si="1"/>
        <v>631719.85</v>
      </c>
      <c r="AK30" s="31">
        <f t="shared" si="1"/>
        <v>182841.38</v>
      </c>
      <c r="AL30" s="27">
        <v>-448878.47</v>
      </c>
      <c r="AM30" s="32">
        <f t="shared" si="3"/>
        <v>0.28943428008475597</v>
      </c>
      <c r="AN30" s="30">
        <v>654748.19999999995</v>
      </c>
      <c r="AO30" s="30">
        <v>0</v>
      </c>
      <c r="AP30" s="30">
        <v>0</v>
      </c>
      <c r="AQ30" s="30">
        <v>654748.19999999995</v>
      </c>
      <c r="AR30" s="30">
        <v>0</v>
      </c>
      <c r="AS30" s="30">
        <f t="shared" si="10"/>
        <v>1941216.25</v>
      </c>
      <c r="AT30" s="31">
        <v>619146.93999999994</v>
      </c>
      <c r="AU30" s="27">
        <f t="shared" si="2"/>
        <v>-1322069.31</v>
      </c>
      <c r="AV30" s="30">
        <v>3608882.9800000004</v>
      </c>
      <c r="AW30" s="30">
        <v>1865362.94</v>
      </c>
      <c r="AX30" s="30">
        <v>0</v>
      </c>
      <c r="AY30" s="30">
        <v>0</v>
      </c>
      <c r="AZ30" s="30">
        <v>0</v>
      </c>
      <c r="BA30" s="30">
        <v>0</v>
      </c>
      <c r="BB30" s="30">
        <v>0</v>
      </c>
      <c r="BC30" s="30">
        <v>7649978.9100000001</v>
      </c>
      <c r="BD30" s="39" t="s">
        <v>263</v>
      </c>
    </row>
    <row r="31" spans="1:56" s="8" customFormat="1" ht="50.25" customHeight="1" x14ac:dyDescent="0.2">
      <c r="A31" s="18" t="s">
        <v>66</v>
      </c>
      <c r="B31" s="18" t="s">
        <v>67</v>
      </c>
      <c r="C31" s="19" t="s">
        <v>168</v>
      </c>
      <c r="D31" s="18" t="s">
        <v>0</v>
      </c>
      <c r="E31" s="18" t="s">
        <v>10</v>
      </c>
      <c r="F31" s="18" t="s">
        <v>2</v>
      </c>
      <c r="G31" s="42" t="s">
        <v>215</v>
      </c>
      <c r="H31" s="35">
        <v>23</v>
      </c>
      <c r="I31" s="58" t="s">
        <v>66</v>
      </c>
      <c r="J31" s="26" t="s">
        <v>37</v>
      </c>
      <c r="K31" s="26" t="s">
        <v>211</v>
      </c>
      <c r="L31" s="54"/>
      <c r="M31" s="55">
        <v>0</v>
      </c>
      <c r="N31" s="55">
        <v>0</v>
      </c>
      <c r="O31" s="55">
        <v>0</v>
      </c>
      <c r="P31" s="55"/>
      <c r="Q31" s="55"/>
      <c r="R31" s="55">
        <v>0</v>
      </c>
      <c r="S31" s="55"/>
      <c r="T31" s="55"/>
      <c r="U31" s="55">
        <v>0</v>
      </c>
      <c r="V31" s="55"/>
      <c r="W31" s="55"/>
      <c r="X31" s="55">
        <v>0</v>
      </c>
      <c r="Y31" s="55"/>
      <c r="Z31" s="55"/>
      <c r="AA31" s="55">
        <v>0</v>
      </c>
      <c r="AB31" s="55"/>
      <c r="AC31" s="55"/>
      <c r="AD31" s="55">
        <v>0</v>
      </c>
      <c r="AE31" s="55"/>
      <c r="AF31" s="55"/>
      <c r="AG31" s="55">
        <v>602383.1</v>
      </c>
      <c r="AH31" s="31">
        <v>166213.54999999999</v>
      </c>
      <c r="AI31" s="31">
        <f t="shared" si="0"/>
        <v>-436169.55</v>
      </c>
      <c r="AJ31" s="31">
        <f t="shared" si="1"/>
        <v>602383.1</v>
      </c>
      <c r="AK31" s="31">
        <f t="shared" si="1"/>
        <v>166213.54999999999</v>
      </c>
      <c r="AL31" s="27">
        <v>-436169.55</v>
      </c>
      <c r="AM31" s="32">
        <f t="shared" si="3"/>
        <v>0.2759266486725806</v>
      </c>
      <c r="AN31" s="55">
        <v>0</v>
      </c>
      <c r="AO31" s="55">
        <v>0</v>
      </c>
      <c r="AP31" s="55">
        <v>2383648.2000000002</v>
      </c>
      <c r="AQ31" s="55">
        <v>0</v>
      </c>
      <c r="AR31" s="55">
        <v>0</v>
      </c>
      <c r="AS31" s="30">
        <f t="shared" si="10"/>
        <v>2986031.3000000003</v>
      </c>
      <c r="AT31" s="31">
        <v>2549946.75</v>
      </c>
      <c r="AU31" s="29">
        <f t="shared" si="2"/>
        <v>-436084.55000000028</v>
      </c>
      <c r="AV31" s="55">
        <v>990484.75</v>
      </c>
      <c r="AW31" s="55">
        <v>0</v>
      </c>
      <c r="AX31" s="55">
        <v>0</v>
      </c>
      <c r="AY31" s="55">
        <v>0</v>
      </c>
      <c r="AZ31" s="55">
        <v>0</v>
      </c>
      <c r="BA31" s="55">
        <v>0</v>
      </c>
      <c r="BB31" s="55">
        <v>0</v>
      </c>
      <c r="BC31" s="56">
        <v>3976516.0500000003</v>
      </c>
      <c r="BD31" s="63" t="s">
        <v>264</v>
      </c>
    </row>
    <row r="32" spans="1:56" s="8" customFormat="1" ht="48.75" customHeight="1" x14ac:dyDescent="0.25">
      <c r="A32" s="9" t="s">
        <v>102</v>
      </c>
      <c r="B32" s="9" t="s">
        <v>103</v>
      </c>
      <c r="C32" s="11" t="s">
        <v>173</v>
      </c>
      <c r="D32" s="9" t="s">
        <v>0</v>
      </c>
      <c r="E32" s="9" t="s">
        <v>1</v>
      </c>
      <c r="F32" s="9" t="s">
        <v>27</v>
      </c>
      <c r="G32" s="34" t="s">
        <v>104</v>
      </c>
      <c r="H32" s="35">
        <v>24</v>
      </c>
      <c r="I32" s="35" t="s">
        <v>102</v>
      </c>
      <c r="J32" s="36" t="s">
        <v>87</v>
      </c>
      <c r="K32" s="36" t="s">
        <v>105</v>
      </c>
      <c r="L32" s="20">
        <v>0</v>
      </c>
      <c r="M32" s="20">
        <v>0</v>
      </c>
      <c r="N32" s="20">
        <v>0</v>
      </c>
      <c r="O32" s="20">
        <v>0</v>
      </c>
      <c r="P32" s="20">
        <v>0</v>
      </c>
      <c r="Q32" s="20">
        <f t="shared" ref="Q32:Q41" si="17">P32-O32</f>
        <v>0</v>
      </c>
      <c r="R32" s="20">
        <v>37292</v>
      </c>
      <c r="S32" s="20">
        <v>37292.230000000003</v>
      </c>
      <c r="T32" s="20">
        <f t="shared" ref="T32:T41" si="18">S32-R32</f>
        <v>0.23000000000320142</v>
      </c>
      <c r="U32" s="20">
        <v>0</v>
      </c>
      <c r="V32" s="20">
        <v>0</v>
      </c>
      <c r="W32" s="20">
        <f t="shared" ref="W32:W41" si="19">V32-U32</f>
        <v>0</v>
      </c>
      <c r="X32" s="20">
        <v>52038</v>
      </c>
      <c r="Y32" s="20">
        <v>52037.61</v>
      </c>
      <c r="Z32" s="20">
        <f t="shared" ref="Z32:Z41" si="20">Y32-X32</f>
        <v>-0.38999999999941792</v>
      </c>
      <c r="AA32" s="20">
        <v>0</v>
      </c>
      <c r="AB32" s="20">
        <v>0</v>
      </c>
      <c r="AC32" s="20">
        <f t="shared" ref="AC32:AC41" si="21">AB32-AA32</f>
        <v>0</v>
      </c>
      <c r="AD32" s="31">
        <v>0</v>
      </c>
      <c r="AE32" s="31">
        <v>0</v>
      </c>
      <c r="AF32" s="31">
        <f t="shared" ref="AF32:AF41" si="22">AE32-AD32</f>
        <v>0</v>
      </c>
      <c r="AG32" s="31">
        <v>465122.55</v>
      </c>
      <c r="AH32" s="31">
        <v>88546.52</v>
      </c>
      <c r="AI32" s="31">
        <f t="shared" si="0"/>
        <v>-376576.02999999997</v>
      </c>
      <c r="AJ32" s="31">
        <f t="shared" si="1"/>
        <v>554452.55000000005</v>
      </c>
      <c r="AK32" s="31">
        <f t="shared" si="1"/>
        <v>177876.36000000002</v>
      </c>
      <c r="AL32" s="27">
        <v>-376576.19000000006</v>
      </c>
      <c r="AM32" s="32">
        <f t="shared" si="3"/>
        <v>0.32081439611018109</v>
      </c>
      <c r="AN32" s="31">
        <v>0</v>
      </c>
      <c r="AO32" s="31">
        <v>0</v>
      </c>
      <c r="AP32" s="31">
        <v>705330</v>
      </c>
      <c r="AQ32" s="31">
        <v>0</v>
      </c>
      <c r="AR32" s="31">
        <v>0</v>
      </c>
      <c r="AS32" s="31">
        <f t="shared" si="10"/>
        <v>1259782.55</v>
      </c>
      <c r="AT32" s="31">
        <v>953516.45</v>
      </c>
      <c r="AU32" s="29">
        <f t="shared" si="2"/>
        <v>-306266.10000000009</v>
      </c>
      <c r="AV32" s="31">
        <v>5140322</v>
      </c>
      <c r="AW32" s="31">
        <v>2126881.9</v>
      </c>
      <c r="AX32" s="31">
        <v>996482.20000000007</v>
      </c>
      <c r="AY32" s="31">
        <v>692400.65</v>
      </c>
      <c r="AZ32" s="31">
        <v>96372.5</v>
      </c>
      <c r="BA32" s="31">
        <v>0</v>
      </c>
      <c r="BB32" s="31">
        <v>0</v>
      </c>
      <c r="BC32" s="31">
        <v>10312241.799999999</v>
      </c>
      <c r="BD32" s="39" t="s">
        <v>265</v>
      </c>
    </row>
    <row r="33" spans="1:56" s="8" customFormat="1" ht="76.5" customHeight="1" x14ac:dyDescent="0.25">
      <c r="A33" s="9" t="s">
        <v>89</v>
      </c>
      <c r="B33" s="9" t="s">
        <v>90</v>
      </c>
      <c r="C33" s="11" t="s">
        <v>170</v>
      </c>
      <c r="D33" s="9" t="s">
        <v>0</v>
      </c>
      <c r="E33" s="9" t="s">
        <v>1</v>
      </c>
      <c r="F33" s="9" t="s">
        <v>27</v>
      </c>
      <c r="G33" s="34" t="s">
        <v>92</v>
      </c>
      <c r="H33" s="35">
        <v>25</v>
      </c>
      <c r="I33" s="35" t="s">
        <v>89</v>
      </c>
      <c r="J33" s="36" t="s">
        <v>87</v>
      </c>
      <c r="K33" s="36" t="s">
        <v>91</v>
      </c>
      <c r="L33" s="20">
        <v>0</v>
      </c>
      <c r="M33" s="20">
        <v>0</v>
      </c>
      <c r="N33" s="20">
        <v>0</v>
      </c>
      <c r="O33" s="20">
        <v>0</v>
      </c>
      <c r="P33" s="20">
        <v>0</v>
      </c>
      <c r="Q33" s="20">
        <f t="shared" si="17"/>
        <v>0</v>
      </c>
      <c r="R33" s="20">
        <v>0</v>
      </c>
      <c r="S33" s="20">
        <v>0</v>
      </c>
      <c r="T33" s="20">
        <f t="shared" si="18"/>
        <v>0</v>
      </c>
      <c r="U33" s="20">
        <v>0</v>
      </c>
      <c r="V33" s="20">
        <v>0</v>
      </c>
      <c r="W33" s="20">
        <f t="shared" si="19"/>
        <v>0</v>
      </c>
      <c r="X33" s="20">
        <v>32218</v>
      </c>
      <c r="Y33" s="20">
        <v>32215.77</v>
      </c>
      <c r="Z33" s="20">
        <f t="shared" si="20"/>
        <v>-2.2299999999995634</v>
      </c>
      <c r="AA33" s="20">
        <v>0</v>
      </c>
      <c r="AB33" s="20">
        <v>0</v>
      </c>
      <c r="AC33" s="20">
        <f t="shared" si="21"/>
        <v>0</v>
      </c>
      <c r="AD33" s="31">
        <v>0</v>
      </c>
      <c r="AE33" s="31">
        <v>0</v>
      </c>
      <c r="AF33" s="31">
        <f t="shared" si="22"/>
        <v>0</v>
      </c>
      <c r="AG33" s="31">
        <v>425000</v>
      </c>
      <c r="AH33" s="31">
        <v>48692.98</v>
      </c>
      <c r="AI33" s="31">
        <f t="shared" si="0"/>
        <v>-376307.02</v>
      </c>
      <c r="AJ33" s="31">
        <f t="shared" si="1"/>
        <v>457218</v>
      </c>
      <c r="AK33" s="31">
        <f t="shared" si="1"/>
        <v>80908.75</v>
      </c>
      <c r="AL33" s="27">
        <v>-376309.25</v>
      </c>
      <c r="AM33" s="32">
        <f t="shared" si="3"/>
        <v>0.17695880302175329</v>
      </c>
      <c r="AN33" s="31">
        <v>0</v>
      </c>
      <c r="AO33" s="31">
        <v>0</v>
      </c>
      <c r="AP33" s="31">
        <v>1254786.1499999999</v>
      </c>
      <c r="AQ33" s="31">
        <v>0</v>
      </c>
      <c r="AR33" s="31">
        <v>0</v>
      </c>
      <c r="AS33" s="31">
        <f t="shared" si="10"/>
        <v>1712004.15</v>
      </c>
      <c r="AT33" s="31">
        <v>1335759.76</v>
      </c>
      <c r="AU33" s="29">
        <f t="shared" si="2"/>
        <v>-376244.3899999999</v>
      </c>
      <c r="AV33" s="31">
        <v>6800000</v>
      </c>
      <c r="AW33" s="31">
        <v>8796856.5500000007</v>
      </c>
      <c r="AX33" s="31">
        <v>7998320.6500000004</v>
      </c>
      <c r="AY33" s="31">
        <v>1897228</v>
      </c>
      <c r="AZ33" s="31">
        <v>0</v>
      </c>
      <c r="BA33" s="31">
        <v>0</v>
      </c>
      <c r="BB33" s="31">
        <v>0</v>
      </c>
      <c r="BC33" s="31">
        <v>27204409.350000001</v>
      </c>
      <c r="BD33" s="39" t="s">
        <v>236</v>
      </c>
    </row>
    <row r="34" spans="1:56" s="8" customFormat="1" ht="71.25" customHeight="1" x14ac:dyDescent="0.25">
      <c r="A34" s="9" t="s">
        <v>66</v>
      </c>
      <c r="B34" s="9" t="s">
        <v>67</v>
      </c>
      <c r="C34" s="11" t="s">
        <v>168</v>
      </c>
      <c r="D34" s="9" t="s">
        <v>0</v>
      </c>
      <c r="E34" s="9" t="s">
        <v>10</v>
      </c>
      <c r="F34" s="9" t="s">
        <v>2</v>
      </c>
      <c r="G34" s="34" t="s">
        <v>74</v>
      </c>
      <c r="H34" s="35">
        <v>26</v>
      </c>
      <c r="I34" s="35" t="s">
        <v>66</v>
      </c>
      <c r="J34" s="36" t="s">
        <v>37</v>
      </c>
      <c r="K34" s="36" t="s">
        <v>75</v>
      </c>
      <c r="L34" s="20">
        <v>0</v>
      </c>
      <c r="M34" s="20">
        <v>0</v>
      </c>
      <c r="N34" s="20">
        <v>0</v>
      </c>
      <c r="O34" s="20">
        <v>11935.73</v>
      </c>
      <c r="P34" s="20">
        <v>11935.73</v>
      </c>
      <c r="Q34" s="20">
        <f t="shared" si="17"/>
        <v>0</v>
      </c>
      <c r="R34" s="20">
        <v>0</v>
      </c>
      <c r="S34" s="20">
        <v>0</v>
      </c>
      <c r="T34" s="20">
        <f t="shared" si="18"/>
        <v>0</v>
      </c>
      <c r="U34" s="20">
        <v>0</v>
      </c>
      <c r="V34" s="20">
        <v>0</v>
      </c>
      <c r="W34" s="20">
        <f t="shared" si="19"/>
        <v>0</v>
      </c>
      <c r="X34" s="20"/>
      <c r="Y34" s="20">
        <v>0</v>
      </c>
      <c r="Z34" s="20">
        <f t="shared" si="20"/>
        <v>0</v>
      </c>
      <c r="AA34" s="20">
        <v>0</v>
      </c>
      <c r="AB34" s="20">
        <v>0</v>
      </c>
      <c r="AC34" s="20">
        <f t="shared" si="21"/>
        <v>0</v>
      </c>
      <c r="AD34" s="31">
        <v>0</v>
      </c>
      <c r="AE34" s="31">
        <v>0</v>
      </c>
      <c r="AF34" s="31">
        <f t="shared" si="22"/>
        <v>0</v>
      </c>
      <c r="AG34" s="31">
        <v>1433538.6</v>
      </c>
      <c r="AH34" s="31">
        <v>1068495.69</v>
      </c>
      <c r="AI34" s="31">
        <f t="shared" si="0"/>
        <v>-365042.91000000015</v>
      </c>
      <c r="AJ34" s="31">
        <f t="shared" si="1"/>
        <v>1445474.33</v>
      </c>
      <c r="AK34" s="31">
        <f t="shared" si="1"/>
        <v>1080431.42</v>
      </c>
      <c r="AL34" s="27">
        <v>-365042.91000000015</v>
      </c>
      <c r="AM34" s="32">
        <f t="shared" si="3"/>
        <v>0.74745804721416242</v>
      </c>
      <c r="AN34" s="31">
        <v>0</v>
      </c>
      <c r="AO34" s="31">
        <v>0</v>
      </c>
      <c r="AP34" s="31">
        <v>1095854</v>
      </c>
      <c r="AQ34" s="31">
        <v>0</v>
      </c>
      <c r="AR34" s="31">
        <v>0</v>
      </c>
      <c r="AS34" s="31">
        <f t="shared" si="10"/>
        <v>2541328.33</v>
      </c>
      <c r="AT34" s="31">
        <v>2130994.02</v>
      </c>
      <c r="AU34" s="29">
        <f t="shared" si="2"/>
        <v>-410334.31000000006</v>
      </c>
      <c r="AV34" s="31">
        <v>2127234.8200000003</v>
      </c>
      <c r="AW34" s="31">
        <v>1407111.54</v>
      </c>
      <c r="AX34" s="31">
        <v>0</v>
      </c>
      <c r="AY34" s="31">
        <v>0</v>
      </c>
      <c r="AZ34" s="31">
        <v>0</v>
      </c>
      <c r="BA34" s="31">
        <v>0</v>
      </c>
      <c r="BB34" s="31">
        <v>0</v>
      </c>
      <c r="BC34" s="31">
        <v>6075674.6900000004</v>
      </c>
      <c r="BD34" s="64" t="s">
        <v>266</v>
      </c>
    </row>
    <row r="35" spans="1:56" s="8" customFormat="1" ht="47.25" x14ac:dyDescent="0.25">
      <c r="A35" s="9" t="s">
        <v>42</v>
      </c>
      <c r="B35" s="9" t="s">
        <v>43</v>
      </c>
      <c r="C35" s="11" t="s">
        <v>44</v>
      </c>
      <c r="D35" s="9">
        <v>1</v>
      </c>
      <c r="E35" s="9" t="s">
        <v>45</v>
      </c>
      <c r="F35" s="9" t="s">
        <v>2</v>
      </c>
      <c r="G35" s="34" t="s">
        <v>47</v>
      </c>
      <c r="H35" s="35">
        <v>27</v>
      </c>
      <c r="I35" s="35" t="s">
        <v>42</v>
      </c>
      <c r="J35" s="36" t="s">
        <v>46</v>
      </c>
      <c r="K35" s="36" t="s">
        <v>48</v>
      </c>
      <c r="L35" s="20">
        <v>0</v>
      </c>
      <c r="M35" s="20">
        <v>0</v>
      </c>
      <c r="N35" s="20">
        <v>0</v>
      </c>
      <c r="O35" s="20">
        <v>0</v>
      </c>
      <c r="P35" s="20">
        <v>0</v>
      </c>
      <c r="Q35" s="20">
        <f t="shared" si="17"/>
        <v>0</v>
      </c>
      <c r="R35" s="20">
        <v>0</v>
      </c>
      <c r="S35" s="20">
        <v>0</v>
      </c>
      <c r="T35" s="20">
        <f t="shared" si="18"/>
        <v>0</v>
      </c>
      <c r="U35" s="20">
        <v>0</v>
      </c>
      <c r="V35" s="20">
        <v>0</v>
      </c>
      <c r="W35" s="20">
        <f t="shared" si="19"/>
        <v>0</v>
      </c>
      <c r="X35" s="20">
        <v>152803.26999999999</v>
      </c>
      <c r="Y35" s="20">
        <v>152803.26999999999</v>
      </c>
      <c r="Z35" s="20">
        <f t="shared" si="20"/>
        <v>0</v>
      </c>
      <c r="AA35" s="20">
        <v>0</v>
      </c>
      <c r="AB35" s="20">
        <v>0</v>
      </c>
      <c r="AC35" s="20">
        <f t="shared" si="21"/>
        <v>0</v>
      </c>
      <c r="AD35" s="28">
        <v>428364.24</v>
      </c>
      <c r="AE35" s="31">
        <v>103060.27</v>
      </c>
      <c r="AF35" s="31">
        <f t="shared" si="22"/>
        <v>-325303.96999999997</v>
      </c>
      <c r="AG35" s="31">
        <v>0</v>
      </c>
      <c r="AH35" s="31">
        <v>0</v>
      </c>
      <c r="AI35" s="31">
        <f t="shared" si="0"/>
        <v>0</v>
      </c>
      <c r="AJ35" s="31">
        <f t="shared" si="1"/>
        <v>581167.51</v>
      </c>
      <c r="AK35" s="31">
        <f t="shared" si="1"/>
        <v>255863.53999999998</v>
      </c>
      <c r="AL35" s="27">
        <v>-325303.97000000003</v>
      </c>
      <c r="AM35" s="32">
        <f t="shared" si="3"/>
        <v>0.44025781826654414</v>
      </c>
      <c r="AN35" s="31">
        <v>0</v>
      </c>
      <c r="AO35" s="31">
        <v>0</v>
      </c>
      <c r="AP35" s="31">
        <v>0</v>
      </c>
      <c r="AQ35" s="31">
        <v>0</v>
      </c>
      <c r="AR35" s="31">
        <v>350905.08</v>
      </c>
      <c r="AS35" s="31">
        <f t="shared" si="10"/>
        <v>932072.59</v>
      </c>
      <c r="AT35" s="31">
        <v>932072.59</v>
      </c>
      <c r="AU35" s="29">
        <f>AT35-AS35</f>
        <v>0</v>
      </c>
      <c r="AV35" s="31">
        <v>261411.75</v>
      </c>
      <c r="AW35" s="31">
        <v>0</v>
      </c>
      <c r="AX35" s="31">
        <v>0</v>
      </c>
      <c r="AY35" s="31">
        <v>0</v>
      </c>
      <c r="AZ35" s="31">
        <v>0</v>
      </c>
      <c r="BA35" s="31">
        <v>0</v>
      </c>
      <c r="BB35" s="31">
        <v>0</v>
      </c>
      <c r="BC35" s="31">
        <v>611948.91999999993</v>
      </c>
      <c r="BD35" s="66" t="s">
        <v>231</v>
      </c>
    </row>
    <row r="36" spans="1:56" s="8" customFormat="1" ht="49.5" customHeight="1" x14ac:dyDescent="0.25">
      <c r="A36" s="9" t="s">
        <v>56</v>
      </c>
      <c r="B36" s="9" t="s">
        <v>57</v>
      </c>
      <c r="C36" s="11" t="s">
        <v>166</v>
      </c>
      <c r="D36" s="9">
        <v>1</v>
      </c>
      <c r="E36" s="9" t="s">
        <v>11</v>
      </c>
      <c r="F36" s="9" t="s">
        <v>41</v>
      </c>
      <c r="G36" s="34" t="s">
        <v>58</v>
      </c>
      <c r="H36" s="35">
        <v>28</v>
      </c>
      <c r="I36" s="35" t="s">
        <v>56</v>
      </c>
      <c r="J36" s="36" t="s">
        <v>59</v>
      </c>
      <c r="K36" s="36" t="s">
        <v>60</v>
      </c>
      <c r="L36" s="20">
        <v>0</v>
      </c>
      <c r="M36" s="20">
        <v>0</v>
      </c>
      <c r="N36" s="20">
        <v>0</v>
      </c>
      <c r="O36" s="20">
        <v>52289.599999999999</v>
      </c>
      <c r="P36" s="20">
        <v>52289.599999999999</v>
      </c>
      <c r="Q36" s="20">
        <f t="shared" si="17"/>
        <v>0</v>
      </c>
      <c r="R36" s="20">
        <v>0</v>
      </c>
      <c r="S36" s="20">
        <v>0</v>
      </c>
      <c r="T36" s="20">
        <f t="shared" si="18"/>
        <v>0</v>
      </c>
      <c r="U36" s="20">
        <v>0</v>
      </c>
      <c r="V36" s="20">
        <v>0</v>
      </c>
      <c r="W36" s="20">
        <f t="shared" si="19"/>
        <v>0</v>
      </c>
      <c r="X36" s="20">
        <v>25194.14</v>
      </c>
      <c r="Y36" s="20">
        <v>25194.14</v>
      </c>
      <c r="Z36" s="20">
        <f t="shared" si="20"/>
        <v>0</v>
      </c>
      <c r="AA36" s="20">
        <v>0</v>
      </c>
      <c r="AB36" s="20">
        <v>0</v>
      </c>
      <c r="AC36" s="20">
        <f t="shared" si="21"/>
        <v>0</v>
      </c>
      <c r="AD36" s="31">
        <v>0</v>
      </c>
      <c r="AE36" s="31">
        <v>0</v>
      </c>
      <c r="AF36" s="31">
        <f t="shared" si="22"/>
        <v>0</v>
      </c>
      <c r="AG36" s="31">
        <v>668171.78</v>
      </c>
      <c r="AH36" s="31">
        <v>347924.35</v>
      </c>
      <c r="AI36" s="31">
        <f t="shared" si="0"/>
        <v>-320247.43000000005</v>
      </c>
      <c r="AJ36" s="31">
        <f t="shared" si="1"/>
        <v>745655.52</v>
      </c>
      <c r="AK36" s="31">
        <f t="shared" si="1"/>
        <v>425408.08999999997</v>
      </c>
      <c r="AL36" s="27">
        <v>-320247.43000000005</v>
      </c>
      <c r="AM36" s="32">
        <f t="shared" si="3"/>
        <v>0.57051557802455477</v>
      </c>
      <c r="AN36" s="31">
        <v>0</v>
      </c>
      <c r="AO36" s="31">
        <v>0</v>
      </c>
      <c r="AP36" s="31">
        <v>628831.59</v>
      </c>
      <c r="AQ36" s="31">
        <v>0</v>
      </c>
      <c r="AR36" s="31">
        <v>0</v>
      </c>
      <c r="AS36" s="31">
        <f t="shared" si="10"/>
        <v>1374487.11</v>
      </c>
      <c r="AT36" s="31">
        <v>1054239.68</v>
      </c>
      <c r="AU36" s="29">
        <f>AT36-AS36</f>
        <v>-320247.43000000017</v>
      </c>
      <c r="AV36" s="31">
        <v>2539951.9300000002</v>
      </c>
      <c r="AW36" s="31">
        <v>2305179.48</v>
      </c>
      <c r="AX36" s="31">
        <v>1855381.48</v>
      </c>
      <c r="AY36" s="31">
        <v>0</v>
      </c>
      <c r="AZ36" s="31">
        <v>0</v>
      </c>
      <c r="BA36" s="31">
        <v>0</v>
      </c>
      <c r="BB36" s="31">
        <v>0</v>
      </c>
      <c r="BC36" s="31">
        <v>8075000</v>
      </c>
      <c r="BD36" s="67" t="s">
        <v>267</v>
      </c>
    </row>
    <row r="37" spans="1:56" s="8" customFormat="1" ht="76.5" customHeight="1" x14ac:dyDescent="0.25">
      <c r="A37" s="9" t="s">
        <v>141</v>
      </c>
      <c r="B37" s="9" t="s">
        <v>142</v>
      </c>
      <c r="C37" s="11" t="s">
        <v>178</v>
      </c>
      <c r="D37" s="9">
        <v>1</v>
      </c>
      <c r="E37" s="9" t="s">
        <v>143</v>
      </c>
      <c r="F37" s="9" t="s">
        <v>27</v>
      </c>
      <c r="G37" s="34" t="s">
        <v>144</v>
      </c>
      <c r="H37" s="35">
        <v>29</v>
      </c>
      <c r="I37" s="35" t="s">
        <v>141</v>
      </c>
      <c r="J37" s="36" t="s">
        <v>145</v>
      </c>
      <c r="K37" s="36" t="s">
        <v>146</v>
      </c>
      <c r="L37" s="20">
        <v>0</v>
      </c>
      <c r="M37" s="20">
        <v>0</v>
      </c>
      <c r="N37" s="20">
        <v>5037.17</v>
      </c>
      <c r="O37" s="20">
        <v>16094.52</v>
      </c>
      <c r="P37" s="20">
        <v>16094.52</v>
      </c>
      <c r="Q37" s="20">
        <f t="shared" si="17"/>
        <v>0</v>
      </c>
      <c r="R37" s="20">
        <v>0</v>
      </c>
      <c r="S37" s="20">
        <v>0</v>
      </c>
      <c r="T37" s="20">
        <f t="shared" si="18"/>
        <v>0</v>
      </c>
      <c r="U37" s="20">
        <v>0</v>
      </c>
      <c r="V37" s="20">
        <v>0</v>
      </c>
      <c r="W37" s="20">
        <f t="shared" si="19"/>
        <v>0</v>
      </c>
      <c r="X37" s="20">
        <v>106250</v>
      </c>
      <c r="Y37" s="20">
        <v>4470.1400000000003</v>
      </c>
      <c r="Z37" s="20">
        <f t="shared" si="20"/>
        <v>-101779.86</v>
      </c>
      <c r="AA37" s="20">
        <v>0</v>
      </c>
      <c r="AB37" s="20">
        <v>0</v>
      </c>
      <c r="AC37" s="20">
        <f t="shared" si="21"/>
        <v>0</v>
      </c>
      <c r="AD37" s="31">
        <v>0</v>
      </c>
      <c r="AE37" s="31">
        <v>0</v>
      </c>
      <c r="AF37" s="31">
        <f t="shared" si="22"/>
        <v>0</v>
      </c>
      <c r="AG37" s="31">
        <v>212500</v>
      </c>
      <c r="AH37" s="31">
        <v>7808.1</v>
      </c>
      <c r="AI37" s="31">
        <f t="shared" si="0"/>
        <v>-204691.9</v>
      </c>
      <c r="AJ37" s="31">
        <f t="shared" si="1"/>
        <v>334844.52</v>
      </c>
      <c r="AK37" s="31">
        <f t="shared" si="1"/>
        <v>28372.760000000002</v>
      </c>
      <c r="AL37" s="27">
        <v>-306471.76</v>
      </c>
      <c r="AM37" s="32">
        <f t="shared" si="3"/>
        <v>8.4734132725242148E-2</v>
      </c>
      <c r="AN37" s="31">
        <v>0</v>
      </c>
      <c r="AO37" s="31">
        <v>0</v>
      </c>
      <c r="AP37" s="31">
        <v>284201.02</v>
      </c>
      <c r="AQ37" s="31">
        <v>0</v>
      </c>
      <c r="AR37" s="31">
        <v>0</v>
      </c>
      <c r="AS37" s="31">
        <f t="shared" si="10"/>
        <v>619045.54</v>
      </c>
      <c r="AT37" s="31">
        <v>147372.76</v>
      </c>
      <c r="AU37" s="29">
        <f>AT37-AS37</f>
        <v>-471672.78</v>
      </c>
      <c r="AV37" s="31">
        <v>2059156.07</v>
      </c>
      <c r="AW37" s="31">
        <v>655922.47</v>
      </c>
      <c r="AX37" s="31">
        <v>0</v>
      </c>
      <c r="AY37" s="31">
        <v>0</v>
      </c>
      <c r="AZ37" s="31">
        <v>0</v>
      </c>
      <c r="BA37" s="31">
        <v>0</v>
      </c>
      <c r="BB37" s="31">
        <v>0</v>
      </c>
      <c r="BC37" s="31">
        <v>3339161.25</v>
      </c>
      <c r="BD37" s="64" t="s">
        <v>268</v>
      </c>
    </row>
    <row r="38" spans="1:56" s="8" customFormat="1" ht="78.75" x14ac:dyDescent="0.25">
      <c r="A38" s="9" t="s">
        <v>22</v>
      </c>
      <c r="B38" s="9" t="s">
        <v>23</v>
      </c>
      <c r="C38" s="11" t="s">
        <v>162</v>
      </c>
      <c r="D38" s="9">
        <v>1</v>
      </c>
      <c r="E38" s="9" t="s">
        <v>11</v>
      </c>
      <c r="F38" s="9" t="s">
        <v>2</v>
      </c>
      <c r="G38" s="34" t="s">
        <v>24</v>
      </c>
      <c r="H38" s="35">
        <v>30</v>
      </c>
      <c r="I38" s="35" t="s">
        <v>22</v>
      </c>
      <c r="J38" s="36" t="s">
        <v>25</v>
      </c>
      <c r="K38" s="36" t="s">
        <v>26</v>
      </c>
      <c r="L38" s="20">
        <v>0</v>
      </c>
      <c r="M38" s="20">
        <v>0</v>
      </c>
      <c r="N38" s="20">
        <v>2754851.19</v>
      </c>
      <c r="O38" s="20">
        <v>0</v>
      </c>
      <c r="P38" s="20">
        <v>0</v>
      </c>
      <c r="Q38" s="20">
        <f t="shared" si="17"/>
        <v>0</v>
      </c>
      <c r="R38" s="20">
        <v>0</v>
      </c>
      <c r="S38" s="20">
        <v>0</v>
      </c>
      <c r="T38" s="20">
        <f t="shared" si="18"/>
        <v>0</v>
      </c>
      <c r="U38" s="20">
        <v>1955000</v>
      </c>
      <c r="V38" s="20">
        <v>1993365.96</v>
      </c>
      <c r="W38" s="20">
        <f t="shared" si="19"/>
        <v>38365.959999999963</v>
      </c>
      <c r="X38" s="20">
        <v>0</v>
      </c>
      <c r="Y38" s="20">
        <v>0</v>
      </c>
      <c r="Z38" s="20">
        <f t="shared" si="20"/>
        <v>0</v>
      </c>
      <c r="AA38" s="20">
        <v>0</v>
      </c>
      <c r="AB38" s="20">
        <v>0</v>
      </c>
      <c r="AC38" s="20">
        <f t="shared" si="21"/>
        <v>0</v>
      </c>
      <c r="AD38" s="31">
        <v>386623.51</v>
      </c>
      <c r="AE38" s="31">
        <v>49134.6</v>
      </c>
      <c r="AF38" s="31">
        <f t="shared" si="22"/>
        <v>-337488.91000000003</v>
      </c>
      <c r="AG38" s="31">
        <v>0</v>
      </c>
      <c r="AH38" s="31">
        <v>0</v>
      </c>
      <c r="AI38" s="31">
        <f t="shared" si="0"/>
        <v>0</v>
      </c>
      <c r="AJ38" s="31">
        <f t="shared" si="1"/>
        <v>2341623.5099999998</v>
      </c>
      <c r="AK38" s="31">
        <f t="shared" si="1"/>
        <v>2042500.56</v>
      </c>
      <c r="AL38" s="27">
        <v>-299122.94999999972</v>
      </c>
      <c r="AM38" s="32">
        <f t="shared" si="3"/>
        <v>0.87225830765595624</v>
      </c>
      <c r="AN38" s="31">
        <v>0</v>
      </c>
      <c r="AO38" s="31">
        <v>719322.26</v>
      </c>
      <c r="AP38" s="31">
        <v>0</v>
      </c>
      <c r="AQ38" s="31">
        <v>0</v>
      </c>
      <c r="AR38" s="31">
        <v>0</v>
      </c>
      <c r="AS38" s="31">
        <f t="shared" si="10"/>
        <v>3060945.7699999996</v>
      </c>
      <c r="AT38" s="31">
        <v>3060945.77</v>
      </c>
      <c r="AU38" s="29">
        <f>AT38-AS38</f>
        <v>0</v>
      </c>
      <c r="AV38" s="31">
        <v>0</v>
      </c>
      <c r="AW38" s="31">
        <v>0</v>
      </c>
      <c r="AX38" s="31">
        <v>0</v>
      </c>
      <c r="AY38" s="31">
        <v>0</v>
      </c>
      <c r="AZ38" s="31">
        <v>0</v>
      </c>
      <c r="BA38" s="31">
        <v>0</v>
      </c>
      <c r="BB38" s="31">
        <v>0</v>
      </c>
      <c r="BC38" s="31">
        <v>3060945.7699999996</v>
      </c>
      <c r="BD38" s="39" t="s">
        <v>269</v>
      </c>
    </row>
    <row r="39" spans="1:56" s="8" customFormat="1" ht="68.25" customHeight="1" x14ac:dyDescent="0.25">
      <c r="A39" s="12" t="s">
        <v>18</v>
      </c>
      <c r="B39" s="12" t="s">
        <v>19</v>
      </c>
      <c r="C39" s="13" t="s">
        <v>161</v>
      </c>
      <c r="D39" s="12" t="s">
        <v>0</v>
      </c>
      <c r="E39" s="12" t="s">
        <v>4</v>
      </c>
      <c r="F39" s="12" t="s">
        <v>2</v>
      </c>
      <c r="G39" s="37" t="s">
        <v>20</v>
      </c>
      <c r="H39" s="35">
        <v>31</v>
      </c>
      <c r="I39" s="38" t="s">
        <v>18</v>
      </c>
      <c r="J39" s="39" t="s">
        <v>9</v>
      </c>
      <c r="K39" s="39" t="s">
        <v>21</v>
      </c>
      <c r="L39" s="21">
        <v>0</v>
      </c>
      <c r="M39" s="21">
        <v>0</v>
      </c>
      <c r="N39" s="21">
        <v>3191192.29</v>
      </c>
      <c r="O39" s="21">
        <v>0</v>
      </c>
      <c r="P39" s="21">
        <v>0</v>
      </c>
      <c r="Q39" s="20">
        <f t="shared" si="17"/>
        <v>0</v>
      </c>
      <c r="R39" s="21">
        <v>349727.79</v>
      </c>
      <c r="S39" s="21">
        <v>349727.79</v>
      </c>
      <c r="T39" s="20">
        <f t="shared" si="18"/>
        <v>0</v>
      </c>
      <c r="U39" s="21">
        <v>0</v>
      </c>
      <c r="V39" s="21">
        <v>0</v>
      </c>
      <c r="W39" s="20">
        <f t="shared" si="19"/>
        <v>0</v>
      </c>
      <c r="X39" s="21">
        <v>0</v>
      </c>
      <c r="Y39" s="21">
        <v>0</v>
      </c>
      <c r="Z39" s="20">
        <f t="shared" si="20"/>
        <v>0</v>
      </c>
      <c r="AA39" s="21">
        <v>575970.31999999995</v>
      </c>
      <c r="AB39" s="21">
        <v>0</v>
      </c>
      <c r="AC39" s="20">
        <f t="shared" si="21"/>
        <v>-575970.31999999995</v>
      </c>
      <c r="AD39" s="30">
        <v>0</v>
      </c>
      <c r="AE39" s="31">
        <v>0</v>
      </c>
      <c r="AF39" s="31">
        <f t="shared" si="22"/>
        <v>0</v>
      </c>
      <c r="AG39" s="30">
        <v>0</v>
      </c>
      <c r="AH39" s="31">
        <v>284835.74</v>
      </c>
      <c r="AI39" s="31">
        <f t="shared" si="0"/>
        <v>284835.74</v>
      </c>
      <c r="AJ39" s="31">
        <f t="shared" si="1"/>
        <v>925698.10999999987</v>
      </c>
      <c r="AK39" s="31">
        <f t="shared" si="1"/>
        <v>634563.53</v>
      </c>
      <c r="AL39" s="27">
        <v>-291134.57999999984</v>
      </c>
      <c r="AM39" s="32">
        <f t="shared" si="3"/>
        <v>0.68549727297163876</v>
      </c>
      <c r="AN39" s="30">
        <v>575970.32999999996</v>
      </c>
      <c r="AO39" s="30">
        <v>0</v>
      </c>
      <c r="AP39" s="30">
        <v>0</v>
      </c>
      <c r="AQ39" s="30">
        <v>575970.31999999995</v>
      </c>
      <c r="AR39" s="30">
        <v>0</v>
      </c>
      <c r="AS39" s="30">
        <f t="shared" si="10"/>
        <v>2077638.7599999998</v>
      </c>
      <c r="AT39" s="31">
        <v>1362852.5899999999</v>
      </c>
      <c r="AU39" s="27">
        <f>AT39-AS39</f>
        <v>-714786.16999999993</v>
      </c>
      <c r="AV39" s="30">
        <v>2303881.2799999998</v>
      </c>
      <c r="AW39" s="30">
        <v>2303881.2799999998</v>
      </c>
      <c r="AX39" s="30">
        <v>2303881.2799999998</v>
      </c>
      <c r="AY39" s="30">
        <v>1698563.48</v>
      </c>
      <c r="AZ39" s="30">
        <v>1496790.89</v>
      </c>
      <c r="BA39" s="30">
        <v>1496790.89</v>
      </c>
      <c r="BB39" s="30">
        <v>942000.85</v>
      </c>
      <c r="BC39" s="30">
        <v>17814621</v>
      </c>
      <c r="BD39" s="39" t="s">
        <v>270</v>
      </c>
    </row>
    <row r="40" spans="1:56" s="8" customFormat="1" ht="104.25" customHeight="1" x14ac:dyDescent="0.25">
      <c r="A40" s="12" t="s">
        <v>28</v>
      </c>
      <c r="B40" s="12" t="s">
        <v>29</v>
      </c>
      <c r="C40" s="13" t="s">
        <v>163</v>
      </c>
      <c r="D40" s="12"/>
      <c r="E40" s="12" t="s">
        <v>4</v>
      </c>
      <c r="F40" s="12" t="s">
        <v>2</v>
      </c>
      <c r="G40" s="37" t="s">
        <v>30</v>
      </c>
      <c r="H40" s="35">
        <v>32</v>
      </c>
      <c r="I40" s="38" t="s">
        <v>28</v>
      </c>
      <c r="J40" s="39" t="s">
        <v>16</v>
      </c>
      <c r="K40" s="39" t="s">
        <v>31</v>
      </c>
      <c r="L40" s="21">
        <v>0</v>
      </c>
      <c r="M40" s="21">
        <v>0</v>
      </c>
      <c r="N40" s="21">
        <v>4713874.3499999996</v>
      </c>
      <c r="O40" s="21">
        <v>0</v>
      </c>
      <c r="P40" s="21">
        <v>0</v>
      </c>
      <c r="Q40" s="20">
        <v>0</v>
      </c>
      <c r="R40" s="21">
        <v>47940.49</v>
      </c>
      <c r="S40" s="21">
        <v>48074.1</v>
      </c>
      <c r="T40" s="20">
        <v>133.61000000000058</v>
      </c>
      <c r="U40" s="21">
        <v>0</v>
      </c>
      <c r="V40" s="21">
        <v>0</v>
      </c>
      <c r="W40" s="20">
        <v>0</v>
      </c>
      <c r="X40" s="21">
        <v>10084.06</v>
      </c>
      <c r="Y40" s="21">
        <v>0</v>
      </c>
      <c r="Z40" s="20">
        <v>-10084.06</v>
      </c>
      <c r="AA40" s="21">
        <v>0</v>
      </c>
      <c r="AB40" s="21">
        <v>0</v>
      </c>
      <c r="AC40" s="20">
        <v>0</v>
      </c>
      <c r="AD40" s="30">
        <v>0</v>
      </c>
      <c r="AE40" s="31">
        <v>7383.79</v>
      </c>
      <c r="AF40" s="31">
        <v>7383.79</v>
      </c>
      <c r="AG40" s="30">
        <v>293778.7</v>
      </c>
      <c r="AH40" s="31">
        <v>34659.74</v>
      </c>
      <c r="AI40" s="31">
        <v>-259118.96000000002</v>
      </c>
      <c r="AJ40" s="31">
        <v>351803.25</v>
      </c>
      <c r="AK40" s="31">
        <v>90117.63</v>
      </c>
      <c r="AL40" s="27">
        <v>-261685.62</v>
      </c>
      <c r="AM40" s="32">
        <f t="shared" si="3"/>
        <v>0.25615917419750955</v>
      </c>
      <c r="AN40" s="30">
        <v>0</v>
      </c>
      <c r="AO40" s="30">
        <v>0</v>
      </c>
      <c r="AP40" s="30">
        <v>435626.02</v>
      </c>
      <c r="AQ40" s="30">
        <v>0</v>
      </c>
      <c r="AR40" s="30">
        <v>0</v>
      </c>
      <c r="AS40" s="30">
        <v>787429.27</v>
      </c>
      <c r="AT40" s="31">
        <v>272204.18</v>
      </c>
      <c r="AU40" s="27">
        <v>-515225.09</v>
      </c>
      <c r="AV40" s="30">
        <v>2557402.1</v>
      </c>
      <c r="AW40" s="30">
        <v>3631878.58</v>
      </c>
      <c r="AX40" s="30">
        <v>3923187.43</v>
      </c>
      <c r="AY40" s="30">
        <v>6047552.5100000016</v>
      </c>
      <c r="AZ40" s="30">
        <v>6268510.9800000004</v>
      </c>
      <c r="BA40" s="30">
        <v>2245503.9500000002</v>
      </c>
      <c r="BB40" s="30">
        <v>38535.18</v>
      </c>
      <c r="BC40" s="30">
        <v>25500000</v>
      </c>
      <c r="BD40" s="39" t="s">
        <v>271</v>
      </c>
    </row>
    <row r="41" spans="1:56" s="8" customFormat="1" ht="59.25" customHeight="1" x14ac:dyDescent="0.25">
      <c r="A41" s="9" t="s">
        <v>42</v>
      </c>
      <c r="B41" s="9" t="s">
        <v>43</v>
      </c>
      <c r="C41" s="11" t="s">
        <v>44</v>
      </c>
      <c r="D41" s="9">
        <v>1</v>
      </c>
      <c r="E41" s="9" t="s">
        <v>45</v>
      </c>
      <c r="F41" s="9" t="s">
        <v>2</v>
      </c>
      <c r="G41" s="34" t="s">
        <v>51</v>
      </c>
      <c r="H41" s="35">
        <v>33</v>
      </c>
      <c r="I41" s="35" t="s">
        <v>42</v>
      </c>
      <c r="J41" s="36" t="s">
        <v>46</v>
      </c>
      <c r="K41" s="36" t="s">
        <v>52</v>
      </c>
      <c r="L41" s="20">
        <v>0</v>
      </c>
      <c r="M41" s="20">
        <v>0</v>
      </c>
      <c r="N41" s="20">
        <v>0</v>
      </c>
      <c r="O41" s="20">
        <v>0</v>
      </c>
      <c r="P41" s="20">
        <v>0</v>
      </c>
      <c r="Q41" s="20">
        <f t="shared" si="17"/>
        <v>0</v>
      </c>
      <c r="R41" s="20">
        <v>0</v>
      </c>
      <c r="S41" s="20">
        <v>0</v>
      </c>
      <c r="T41" s="20">
        <f t="shared" si="18"/>
        <v>0</v>
      </c>
      <c r="U41" s="20">
        <v>0</v>
      </c>
      <c r="V41" s="20">
        <v>0</v>
      </c>
      <c r="W41" s="20">
        <f t="shared" si="19"/>
        <v>0</v>
      </c>
      <c r="X41" s="20">
        <v>123689.54999999999</v>
      </c>
      <c r="Y41" s="20">
        <v>123689.54999999999</v>
      </c>
      <c r="Z41" s="20">
        <f t="shared" si="20"/>
        <v>0</v>
      </c>
      <c r="AA41" s="20">
        <v>0</v>
      </c>
      <c r="AB41" s="20">
        <v>0</v>
      </c>
      <c r="AC41" s="20">
        <f t="shared" si="21"/>
        <v>0</v>
      </c>
      <c r="AD41" s="28">
        <v>404441.56</v>
      </c>
      <c r="AE41" s="31">
        <v>148863.31</v>
      </c>
      <c r="AF41" s="31">
        <f t="shared" si="22"/>
        <v>-255578.25</v>
      </c>
      <c r="AG41" s="31">
        <v>0</v>
      </c>
      <c r="AH41" s="31">
        <v>0</v>
      </c>
      <c r="AI41" s="31">
        <f t="shared" si="0"/>
        <v>0</v>
      </c>
      <c r="AJ41" s="31">
        <f t="shared" si="1"/>
        <v>528131.11</v>
      </c>
      <c r="AK41" s="31">
        <f t="shared" si="1"/>
        <v>272552.86</v>
      </c>
      <c r="AL41" s="27">
        <v>-255578.25</v>
      </c>
      <c r="AM41" s="32">
        <f t="shared" si="3"/>
        <v>0.51607045076363711</v>
      </c>
      <c r="AN41" s="31">
        <v>0</v>
      </c>
      <c r="AO41" s="31">
        <v>0</v>
      </c>
      <c r="AP41" s="31">
        <v>0</v>
      </c>
      <c r="AQ41" s="31">
        <v>0</v>
      </c>
      <c r="AR41" s="28">
        <v>326964.44</v>
      </c>
      <c r="AS41" s="31">
        <f t="shared" si="10"/>
        <v>855095.55</v>
      </c>
      <c r="AT41" s="31">
        <v>855095.54999999993</v>
      </c>
      <c r="AU41" s="29">
        <f>AT41-AS41</f>
        <v>0</v>
      </c>
      <c r="AV41" s="31">
        <v>292316.93000000005</v>
      </c>
      <c r="AW41" s="31">
        <v>0</v>
      </c>
      <c r="AX41" s="31">
        <v>0</v>
      </c>
      <c r="AY41" s="31">
        <v>0</v>
      </c>
      <c r="AZ41" s="31">
        <v>0</v>
      </c>
      <c r="BA41" s="31">
        <v>0</v>
      </c>
      <c r="BB41" s="31">
        <v>0</v>
      </c>
      <c r="BC41" s="31">
        <v>577773.65</v>
      </c>
      <c r="BD41" s="39" t="s">
        <v>232</v>
      </c>
    </row>
    <row r="42" spans="1:56" s="8" customFormat="1" ht="47.25" x14ac:dyDescent="0.2">
      <c r="A42" s="18" t="s">
        <v>200</v>
      </c>
      <c r="B42" s="18" t="s">
        <v>201</v>
      </c>
      <c r="C42" s="19" t="s">
        <v>202</v>
      </c>
      <c r="D42" s="41" t="s">
        <v>0</v>
      </c>
      <c r="E42" s="41" t="s">
        <v>10</v>
      </c>
      <c r="F42" s="41" t="s">
        <v>41</v>
      </c>
      <c r="G42" s="41" t="s">
        <v>214</v>
      </c>
      <c r="H42" s="35">
        <v>34</v>
      </c>
      <c r="I42" s="33" t="s">
        <v>200</v>
      </c>
      <c r="J42" s="26" t="s">
        <v>204</v>
      </c>
      <c r="K42" s="26" t="s">
        <v>205</v>
      </c>
      <c r="L42" s="59">
        <v>42867</v>
      </c>
      <c r="M42" s="55">
        <v>0</v>
      </c>
      <c r="N42" s="55">
        <v>0</v>
      </c>
      <c r="O42" s="55">
        <v>0</v>
      </c>
      <c r="P42" s="55"/>
      <c r="Q42" s="55"/>
      <c r="R42" s="55">
        <v>0</v>
      </c>
      <c r="S42" s="55"/>
      <c r="T42" s="55"/>
      <c r="U42" s="55">
        <v>0</v>
      </c>
      <c r="V42" s="55"/>
      <c r="W42" s="55"/>
      <c r="X42" s="55">
        <v>0</v>
      </c>
      <c r="Y42" s="55"/>
      <c r="Z42" s="55"/>
      <c r="AA42" s="55">
        <v>0</v>
      </c>
      <c r="AB42" s="55"/>
      <c r="AC42" s="55"/>
      <c r="AD42" s="55">
        <v>0</v>
      </c>
      <c r="AE42" s="55"/>
      <c r="AF42" s="55"/>
      <c r="AG42" s="60">
        <v>245999.99999999997</v>
      </c>
      <c r="AH42" s="31">
        <v>0</v>
      </c>
      <c r="AI42" s="31">
        <f t="shared" si="0"/>
        <v>-245999.99999999997</v>
      </c>
      <c r="AJ42" s="31">
        <f t="shared" si="1"/>
        <v>245999.99999999997</v>
      </c>
      <c r="AK42" s="31">
        <f t="shared" si="1"/>
        <v>0</v>
      </c>
      <c r="AL42" s="27">
        <v>-245999.99999999997</v>
      </c>
      <c r="AM42" s="32">
        <f t="shared" si="3"/>
        <v>0</v>
      </c>
      <c r="AN42" s="55">
        <v>0</v>
      </c>
      <c r="AO42" s="55">
        <v>0</v>
      </c>
      <c r="AP42" s="55">
        <v>0</v>
      </c>
      <c r="AQ42" s="55">
        <v>0</v>
      </c>
      <c r="AR42" s="61">
        <v>983999.99999999988</v>
      </c>
      <c r="AS42" s="30">
        <f t="shared" si="10"/>
        <v>1229999.9999999998</v>
      </c>
      <c r="AT42" s="31">
        <v>0</v>
      </c>
      <c r="AU42" s="30">
        <v>0</v>
      </c>
      <c r="AV42" s="60">
        <v>3935999.9999999995</v>
      </c>
      <c r="AW42" s="55">
        <v>0</v>
      </c>
      <c r="AX42" s="55">
        <v>0</v>
      </c>
      <c r="AY42" s="55">
        <v>0</v>
      </c>
      <c r="AZ42" s="55">
        <v>0</v>
      </c>
      <c r="BA42" s="55">
        <v>0</v>
      </c>
      <c r="BB42" s="55">
        <v>0</v>
      </c>
      <c r="BC42" s="55">
        <v>5094278.79</v>
      </c>
      <c r="BD42" s="63" t="s">
        <v>225</v>
      </c>
    </row>
    <row r="43" spans="1:56" s="8" customFormat="1" ht="72" customHeight="1" x14ac:dyDescent="0.25">
      <c r="A43" s="9" t="s">
        <v>66</v>
      </c>
      <c r="B43" s="9" t="s">
        <v>67</v>
      </c>
      <c r="C43" s="11" t="s">
        <v>168</v>
      </c>
      <c r="D43" s="9" t="s">
        <v>0</v>
      </c>
      <c r="E43" s="9" t="s">
        <v>10</v>
      </c>
      <c r="F43" s="9" t="s">
        <v>2</v>
      </c>
      <c r="G43" s="34" t="s">
        <v>68</v>
      </c>
      <c r="H43" s="35">
        <v>35</v>
      </c>
      <c r="I43" s="35" t="s">
        <v>66</v>
      </c>
      <c r="J43" s="36" t="s">
        <v>37</v>
      </c>
      <c r="K43" s="36" t="s">
        <v>69</v>
      </c>
      <c r="L43" s="20">
        <v>0</v>
      </c>
      <c r="M43" s="20">
        <v>0</v>
      </c>
      <c r="N43" s="20">
        <v>3402729.03</v>
      </c>
      <c r="O43" s="20">
        <v>0</v>
      </c>
      <c r="P43" s="20">
        <v>0</v>
      </c>
      <c r="Q43" s="20">
        <f>P43-O43</f>
        <v>0</v>
      </c>
      <c r="R43" s="20">
        <v>0</v>
      </c>
      <c r="S43" s="20">
        <v>0</v>
      </c>
      <c r="T43" s="20">
        <f>S43-R43</f>
        <v>0</v>
      </c>
      <c r="U43" s="20">
        <v>787670.64</v>
      </c>
      <c r="V43" s="20">
        <v>787670.64</v>
      </c>
      <c r="W43" s="20">
        <f>V43-U43</f>
        <v>0</v>
      </c>
      <c r="X43" s="20">
        <v>0</v>
      </c>
      <c r="Y43" s="20">
        <v>0</v>
      </c>
      <c r="Z43" s="20">
        <f>Y43-X43</f>
        <v>0</v>
      </c>
      <c r="AA43" s="20">
        <v>0</v>
      </c>
      <c r="AB43" s="20">
        <v>0</v>
      </c>
      <c r="AC43" s="20">
        <f>AB43-AA43</f>
        <v>0</v>
      </c>
      <c r="AD43" s="31">
        <v>242540.7</v>
      </c>
      <c r="AE43" s="31">
        <v>0</v>
      </c>
      <c r="AF43" s="31">
        <f>AE43-AD43</f>
        <v>-242540.7</v>
      </c>
      <c r="AG43" s="31">
        <v>0</v>
      </c>
      <c r="AH43" s="31">
        <v>0</v>
      </c>
      <c r="AI43" s="31">
        <f t="shared" si="0"/>
        <v>0</v>
      </c>
      <c r="AJ43" s="31">
        <f t="shared" si="1"/>
        <v>1030211.3400000001</v>
      </c>
      <c r="AK43" s="31">
        <f t="shared" si="1"/>
        <v>787670.64</v>
      </c>
      <c r="AL43" s="27">
        <v>-242540.70000000007</v>
      </c>
      <c r="AM43" s="32">
        <f t="shared" si="3"/>
        <v>0.76457189842231787</v>
      </c>
      <c r="AN43" s="31">
        <v>0</v>
      </c>
      <c r="AO43" s="31">
        <v>4020845.95</v>
      </c>
      <c r="AP43" s="31">
        <v>0</v>
      </c>
      <c r="AQ43" s="31">
        <v>0</v>
      </c>
      <c r="AR43" s="31">
        <v>1418201.2</v>
      </c>
      <c r="AS43" s="31">
        <f t="shared" si="10"/>
        <v>6469258.4900000002</v>
      </c>
      <c r="AT43" s="31">
        <v>6469258.4899999993</v>
      </c>
      <c r="AU43" s="29">
        <f t="shared" ref="AU43:AU46" si="23">AT43-AS43</f>
        <v>0</v>
      </c>
      <c r="AV43" s="31">
        <v>1486724.54</v>
      </c>
      <c r="AW43" s="31">
        <v>0</v>
      </c>
      <c r="AX43" s="31">
        <v>0</v>
      </c>
      <c r="AY43" s="31">
        <v>0</v>
      </c>
      <c r="AZ43" s="31">
        <v>0</v>
      </c>
      <c r="BA43" s="31">
        <v>0</v>
      </c>
      <c r="BB43" s="31">
        <v>0</v>
      </c>
      <c r="BC43" s="31">
        <v>11358712.059999999</v>
      </c>
      <c r="BD43" s="66" t="s">
        <v>272</v>
      </c>
    </row>
    <row r="44" spans="1:56" s="8" customFormat="1" ht="147" customHeight="1" x14ac:dyDescent="0.25">
      <c r="A44" s="9" t="s">
        <v>119</v>
      </c>
      <c r="B44" s="9" t="s">
        <v>120</v>
      </c>
      <c r="C44" s="11" t="s">
        <v>121</v>
      </c>
      <c r="D44" s="9">
        <v>1</v>
      </c>
      <c r="E44" s="9" t="s">
        <v>78</v>
      </c>
      <c r="F44" s="9" t="s">
        <v>27</v>
      </c>
      <c r="G44" s="34" t="s">
        <v>128</v>
      </c>
      <c r="H44" s="35">
        <v>36</v>
      </c>
      <c r="I44" s="35" t="s">
        <v>119</v>
      </c>
      <c r="J44" s="36" t="s">
        <v>129</v>
      </c>
      <c r="K44" s="36" t="s">
        <v>130</v>
      </c>
      <c r="L44" s="20">
        <v>0</v>
      </c>
      <c r="M44" s="20">
        <v>0</v>
      </c>
      <c r="N44" s="20">
        <v>62464.83</v>
      </c>
      <c r="O44" s="20">
        <v>37926.76</v>
      </c>
      <c r="P44" s="20">
        <v>37926.76</v>
      </c>
      <c r="Q44" s="20">
        <f>P44-O44</f>
        <v>0</v>
      </c>
      <c r="R44" s="20">
        <v>0</v>
      </c>
      <c r="S44" s="20">
        <v>0</v>
      </c>
      <c r="T44" s="20">
        <f>S44-R44</f>
        <v>0</v>
      </c>
      <c r="U44" s="20">
        <v>0</v>
      </c>
      <c r="V44" s="20">
        <v>0</v>
      </c>
      <c r="W44" s="20">
        <f>V44-U44</f>
        <v>0</v>
      </c>
      <c r="X44" s="20">
        <v>56536.59</v>
      </c>
      <c r="Y44" s="20">
        <v>56536.59</v>
      </c>
      <c r="Z44" s="20">
        <f>Y44-X44</f>
        <v>0</v>
      </c>
      <c r="AA44" s="20">
        <v>0</v>
      </c>
      <c r="AB44" s="20">
        <v>0</v>
      </c>
      <c r="AC44" s="20">
        <f>AB44-AA44</f>
        <v>0</v>
      </c>
      <c r="AD44" s="31">
        <v>0</v>
      </c>
      <c r="AE44" s="31">
        <v>0</v>
      </c>
      <c r="AF44" s="31">
        <f>AE44-AD44</f>
        <v>0</v>
      </c>
      <c r="AG44" s="31">
        <v>319338.7</v>
      </c>
      <c r="AH44" s="31">
        <v>88839.39</v>
      </c>
      <c r="AI44" s="31">
        <f t="shared" si="0"/>
        <v>-230499.31</v>
      </c>
      <c r="AJ44" s="31">
        <f t="shared" si="1"/>
        <v>413802.05000000005</v>
      </c>
      <c r="AK44" s="31">
        <f t="shared" si="1"/>
        <v>183302.74</v>
      </c>
      <c r="AL44" s="27">
        <v>-230499.31000000006</v>
      </c>
      <c r="AM44" s="32">
        <f t="shared" si="3"/>
        <v>0.44297204424192671</v>
      </c>
      <c r="AN44" s="31">
        <v>0</v>
      </c>
      <c r="AO44" s="31">
        <v>0</v>
      </c>
      <c r="AP44" s="31">
        <v>319338.74</v>
      </c>
      <c r="AQ44" s="31">
        <v>0</v>
      </c>
      <c r="AR44" s="31">
        <v>0</v>
      </c>
      <c r="AS44" s="31">
        <f t="shared" si="10"/>
        <v>733140.78999999992</v>
      </c>
      <c r="AT44" s="31">
        <v>541017.81000000006</v>
      </c>
      <c r="AU44" s="29">
        <f t="shared" si="23"/>
        <v>-192122.97999999986</v>
      </c>
      <c r="AV44" s="31">
        <v>1481699.1900000002</v>
      </c>
      <c r="AW44" s="31">
        <v>1306075.3</v>
      </c>
      <c r="AX44" s="31">
        <v>1224829.24</v>
      </c>
      <c r="AY44" s="31">
        <v>1122829.24</v>
      </c>
      <c r="AZ44" s="31">
        <v>884829.27</v>
      </c>
      <c r="BA44" s="31">
        <v>221207.34</v>
      </c>
      <c r="BB44" s="31">
        <v>0</v>
      </c>
      <c r="BC44" s="31">
        <v>7037075.2000000011</v>
      </c>
      <c r="BD44" s="64" t="s">
        <v>273</v>
      </c>
    </row>
    <row r="45" spans="1:56" s="8" customFormat="1" ht="61.5" customHeight="1" x14ac:dyDescent="0.2">
      <c r="A45" s="18" t="s">
        <v>66</v>
      </c>
      <c r="B45" s="18" t="s">
        <v>67</v>
      </c>
      <c r="C45" s="19" t="s">
        <v>168</v>
      </c>
      <c r="D45" s="18" t="s">
        <v>0</v>
      </c>
      <c r="E45" s="18" t="s">
        <v>10</v>
      </c>
      <c r="F45" s="18" t="s">
        <v>2</v>
      </c>
      <c r="G45" s="18" t="s">
        <v>206</v>
      </c>
      <c r="H45" s="35">
        <v>37</v>
      </c>
      <c r="I45" s="25" t="s">
        <v>66</v>
      </c>
      <c r="J45" s="26" t="s">
        <v>37</v>
      </c>
      <c r="K45" s="26" t="s">
        <v>207</v>
      </c>
      <c r="L45" s="54"/>
      <c r="M45" s="55">
        <v>0</v>
      </c>
      <c r="N45" s="55">
        <v>0</v>
      </c>
      <c r="O45" s="55">
        <v>0</v>
      </c>
      <c r="P45" s="55"/>
      <c r="Q45" s="55"/>
      <c r="R45" s="55">
        <v>0</v>
      </c>
      <c r="S45" s="55"/>
      <c r="T45" s="55"/>
      <c r="U45" s="55">
        <v>0</v>
      </c>
      <c r="V45" s="55"/>
      <c r="W45" s="55"/>
      <c r="X45" s="55">
        <v>0</v>
      </c>
      <c r="Y45" s="55"/>
      <c r="Z45" s="55"/>
      <c r="AA45" s="55">
        <v>0</v>
      </c>
      <c r="AB45" s="55"/>
      <c r="AC45" s="55"/>
      <c r="AD45" s="55">
        <v>0</v>
      </c>
      <c r="AE45" s="55"/>
      <c r="AF45" s="55"/>
      <c r="AG45" s="55">
        <v>1020612</v>
      </c>
      <c r="AH45" s="31">
        <v>795900.87</v>
      </c>
      <c r="AI45" s="31">
        <f t="shared" si="0"/>
        <v>-224711.13</v>
      </c>
      <c r="AJ45" s="31">
        <f t="shared" si="1"/>
        <v>1020612</v>
      </c>
      <c r="AK45" s="31">
        <f t="shared" si="1"/>
        <v>795900.87</v>
      </c>
      <c r="AL45" s="27">
        <v>-224711.13</v>
      </c>
      <c r="AM45" s="32">
        <f t="shared" si="3"/>
        <v>0.77982707434362908</v>
      </c>
      <c r="AN45" s="55">
        <v>0</v>
      </c>
      <c r="AO45" s="55">
        <v>0</v>
      </c>
      <c r="AP45" s="55">
        <v>1190495.55</v>
      </c>
      <c r="AQ45" s="55">
        <v>0</v>
      </c>
      <c r="AR45" s="55">
        <v>0</v>
      </c>
      <c r="AS45" s="30">
        <f t="shared" si="10"/>
        <v>2211107.5499999998</v>
      </c>
      <c r="AT45" s="31">
        <v>1875679.67</v>
      </c>
      <c r="AU45" s="29">
        <f t="shared" si="23"/>
        <v>-335427.87999999989</v>
      </c>
      <c r="AV45" s="55">
        <v>2170504.6800000002</v>
      </c>
      <c r="AW45" s="55">
        <v>0</v>
      </c>
      <c r="AX45" s="55">
        <v>0</v>
      </c>
      <c r="AY45" s="55">
        <v>0</v>
      </c>
      <c r="AZ45" s="55">
        <v>0</v>
      </c>
      <c r="BA45" s="55">
        <v>0</v>
      </c>
      <c r="BB45" s="55">
        <v>0</v>
      </c>
      <c r="BC45" s="56">
        <v>4381612.2300000004</v>
      </c>
      <c r="BD45" s="63" t="s">
        <v>274</v>
      </c>
    </row>
    <row r="46" spans="1:56" s="8" customFormat="1" ht="62.25" customHeight="1" x14ac:dyDescent="0.25">
      <c r="A46" s="9" t="s">
        <v>106</v>
      </c>
      <c r="B46" s="9" t="s">
        <v>107</v>
      </c>
      <c r="C46" s="11" t="s">
        <v>174</v>
      </c>
      <c r="D46" s="9" t="s">
        <v>0</v>
      </c>
      <c r="E46" s="9" t="s">
        <v>1</v>
      </c>
      <c r="F46" s="9" t="s">
        <v>27</v>
      </c>
      <c r="G46" s="34" t="s">
        <v>108</v>
      </c>
      <c r="H46" s="35">
        <v>38</v>
      </c>
      <c r="I46" s="35" t="s">
        <v>106</v>
      </c>
      <c r="J46" s="36" t="s">
        <v>87</v>
      </c>
      <c r="K46" s="36" t="s">
        <v>109</v>
      </c>
      <c r="L46" s="20">
        <v>0</v>
      </c>
      <c r="M46" s="20">
        <v>0</v>
      </c>
      <c r="N46" s="20">
        <v>0</v>
      </c>
      <c r="O46" s="20">
        <v>32952.800000000003</v>
      </c>
      <c r="P46" s="20">
        <v>32952.879999999997</v>
      </c>
      <c r="Q46" s="20">
        <f t="shared" ref="Q46" si="24">P46-O46</f>
        <v>7.9999999994470272E-2</v>
      </c>
      <c r="R46" s="20">
        <v>0</v>
      </c>
      <c r="S46" s="20">
        <v>0</v>
      </c>
      <c r="T46" s="20">
        <f t="shared" ref="T46" si="25">S46-R46</f>
        <v>0</v>
      </c>
      <c r="U46" s="20">
        <v>0</v>
      </c>
      <c r="V46" s="20">
        <v>0</v>
      </c>
      <c r="W46" s="20">
        <f t="shared" ref="W46" si="26">V46-U46</f>
        <v>0</v>
      </c>
      <c r="X46" s="20">
        <v>256394.85</v>
      </c>
      <c r="Y46" s="20">
        <v>115962.45</v>
      </c>
      <c r="Z46" s="20">
        <f t="shared" ref="Z46" si="27">Y46-X46</f>
        <v>-140432.40000000002</v>
      </c>
      <c r="AA46" s="20">
        <v>0</v>
      </c>
      <c r="AB46" s="20">
        <v>0</v>
      </c>
      <c r="AC46" s="20">
        <f t="shared" ref="AC46" si="28">AB46-AA46</f>
        <v>0</v>
      </c>
      <c r="AD46" s="31">
        <v>0</v>
      </c>
      <c r="AE46" s="31">
        <v>0</v>
      </c>
      <c r="AF46" s="31">
        <f t="shared" ref="AF46" si="29">AE46-AD46</f>
        <v>0</v>
      </c>
      <c r="AG46" s="31">
        <v>178701.45</v>
      </c>
      <c r="AH46" s="31">
        <v>102371.93</v>
      </c>
      <c r="AI46" s="31">
        <f t="shared" si="0"/>
        <v>-76329.520000000019</v>
      </c>
      <c r="AJ46" s="31">
        <f t="shared" si="1"/>
        <v>468049.10000000003</v>
      </c>
      <c r="AK46" s="31">
        <f t="shared" si="1"/>
        <v>251287.26</v>
      </c>
      <c r="AL46" s="27">
        <v>-216761.84000000003</v>
      </c>
      <c r="AM46" s="32">
        <f t="shared" si="3"/>
        <v>0.53688226299334829</v>
      </c>
      <c r="AN46" s="31">
        <v>0</v>
      </c>
      <c r="AO46" s="31">
        <v>0</v>
      </c>
      <c r="AP46" s="31">
        <v>153296.65</v>
      </c>
      <c r="AQ46" s="31">
        <v>0</v>
      </c>
      <c r="AR46" s="31">
        <v>0</v>
      </c>
      <c r="AS46" s="31">
        <f t="shared" si="10"/>
        <v>621345.75</v>
      </c>
      <c r="AT46" s="31">
        <v>440113.43</v>
      </c>
      <c r="AU46" s="29">
        <f t="shared" si="23"/>
        <v>-181232.32</v>
      </c>
      <c r="AV46" s="31">
        <v>886513.45</v>
      </c>
      <c r="AW46" s="31">
        <v>960999.8</v>
      </c>
      <c r="AX46" s="31">
        <v>1039217.65</v>
      </c>
      <c r="AY46" s="31">
        <v>807905.45</v>
      </c>
      <c r="AZ46" s="31">
        <v>714584.8</v>
      </c>
      <c r="BA46" s="31">
        <v>142963.1</v>
      </c>
      <c r="BB46" s="31">
        <v>0</v>
      </c>
      <c r="BC46" s="31">
        <v>5173529.9999999991</v>
      </c>
      <c r="BD46" s="39" t="s">
        <v>275</v>
      </c>
    </row>
    <row r="47" spans="1:56" s="8" customFormat="1" ht="62.25" customHeight="1" x14ac:dyDescent="0.25">
      <c r="A47" s="9"/>
      <c r="B47" s="9"/>
      <c r="C47" s="11"/>
      <c r="D47" s="9"/>
      <c r="E47" s="18" t="s">
        <v>10</v>
      </c>
      <c r="F47" s="34" t="s">
        <v>41</v>
      </c>
      <c r="G47" s="34"/>
      <c r="H47" s="35">
        <v>39</v>
      </c>
      <c r="I47" s="35" t="s">
        <v>61</v>
      </c>
      <c r="J47" s="36" t="s">
        <v>37</v>
      </c>
      <c r="K47" s="36" t="s">
        <v>65</v>
      </c>
      <c r="L47" s="20">
        <v>0</v>
      </c>
      <c r="M47" s="20">
        <v>0</v>
      </c>
      <c r="N47" s="20">
        <v>3552987.47</v>
      </c>
      <c r="O47" s="20">
        <v>0</v>
      </c>
      <c r="P47" s="20">
        <v>0</v>
      </c>
      <c r="Q47" s="20">
        <f>P47-O47</f>
        <v>0</v>
      </c>
      <c r="R47" s="20">
        <v>2103904.16</v>
      </c>
      <c r="S47" s="20">
        <v>2103904.16</v>
      </c>
      <c r="T47" s="20">
        <f>S47-R47</f>
        <v>0</v>
      </c>
      <c r="U47" s="20">
        <v>0</v>
      </c>
      <c r="V47" s="20">
        <v>0</v>
      </c>
      <c r="W47" s="20">
        <f>V47-U47</f>
        <v>0</v>
      </c>
      <c r="X47" s="20">
        <v>0</v>
      </c>
      <c r="Y47" s="20">
        <v>0</v>
      </c>
      <c r="Z47" s="20">
        <f>Y47-X47</f>
        <v>0</v>
      </c>
      <c r="AA47" s="20">
        <v>0</v>
      </c>
      <c r="AB47" s="20">
        <v>1451799.67</v>
      </c>
      <c r="AC47" s="20">
        <f>AB47-AA47</f>
        <v>1451799.67</v>
      </c>
      <c r="AD47" s="31">
        <v>0</v>
      </c>
      <c r="AE47" s="31">
        <v>0</v>
      </c>
      <c r="AF47" s="31">
        <f>AE47-AD47</f>
        <v>0</v>
      </c>
      <c r="AG47" s="31">
        <v>0</v>
      </c>
      <c r="AH47" s="31">
        <v>0</v>
      </c>
      <c r="AI47" s="31">
        <f t="shared" si="0"/>
        <v>0</v>
      </c>
      <c r="AJ47" s="31">
        <f>AG47+AD47+AA47+X47+U47+R47+O47</f>
        <v>2103904.16</v>
      </c>
      <c r="AK47" s="31">
        <f t="shared" ref="AK47:AK48" si="30">AH47+AE47+AB47+Y47+V47+S47+P47</f>
        <v>3555703.83</v>
      </c>
      <c r="AL47" s="29">
        <v>1451799.67</v>
      </c>
      <c r="AM47" s="32">
        <f t="shared" si="3"/>
        <v>1.6900502872716407</v>
      </c>
      <c r="AN47" s="31">
        <v>1534009.6</v>
      </c>
      <c r="AO47" s="31">
        <v>0</v>
      </c>
      <c r="AP47" s="31">
        <v>0</v>
      </c>
      <c r="AQ47" s="31">
        <v>1216849.25</v>
      </c>
      <c r="AR47" s="31">
        <v>0</v>
      </c>
      <c r="AS47" s="31">
        <f t="shared" si="10"/>
        <v>4854763.01</v>
      </c>
      <c r="AT47" s="31">
        <v>3467186.2199999997</v>
      </c>
      <c r="AU47" s="27">
        <f>AT47-AS47</f>
        <v>-1387576.79</v>
      </c>
      <c r="AV47" s="31">
        <v>971149.52</v>
      </c>
      <c r="AW47" s="31">
        <v>0</v>
      </c>
      <c r="AX47" s="31">
        <v>0</v>
      </c>
      <c r="AY47" s="31">
        <v>0</v>
      </c>
      <c r="AZ47" s="31">
        <v>0</v>
      </c>
      <c r="BA47" s="31">
        <v>0</v>
      </c>
      <c r="BB47" s="31">
        <v>0</v>
      </c>
      <c r="BC47" s="31">
        <v>9378900</v>
      </c>
      <c r="BD47" s="64" t="s">
        <v>276</v>
      </c>
    </row>
    <row r="48" spans="1:56" s="8" customFormat="1" ht="48" customHeight="1" x14ac:dyDescent="0.25">
      <c r="A48" s="9"/>
      <c r="B48" s="9"/>
      <c r="C48" s="11"/>
      <c r="D48" s="9"/>
      <c r="E48" s="9"/>
      <c r="F48" s="9"/>
      <c r="G48" s="34"/>
      <c r="H48" s="35">
        <v>40</v>
      </c>
      <c r="I48" s="38" t="s">
        <v>53</v>
      </c>
      <c r="J48" s="39" t="s">
        <v>54</v>
      </c>
      <c r="K48" s="39" t="s">
        <v>55</v>
      </c>
      <c r="L48" s="21">
        <v>0</v>
      </c>
      <c r="M48" s="21">
        <v>0</v>
      </c>
      <c r="N48" s="21">
        <v>0</v>
      </c>
      <c r="O48" s="21">
        <v>0</v>
      </c>
      <c r="P48" s="21">
        <v>0</v>
      </c>
      <c r="Q48" s="20">
        <f>P48-O48</f>
        <v>0</v>
      </c>
      <c r="R48" s="21">
        <v>0</v>
      </c>
      <c r="S48" s="21">
        <v>0</v>
      </c>
      <c r="T48" s="20">
        <f>S48-R48</f>
        <v>0</v>
      </c>
      <c r="U48" s="21">
        <v>2148667</v>
      </c>
      <c r="V48" s="21">
        <v>2148667</v>
      </c>
      <c r="W48" s="20">
        <f>V48-U48</f>
        <v>0</v>
      </c>
      <c r="X48" s="21">
        <v>0</v>
      </c>
      <c r="Y48" s="21">
        <v>0</v>
      </c>
      <c r="Z48" s="20">
        <f>Y48-X48</f>
        <v>0</v>
      </c>
      <c r="AA48" s="21">
        <v>1370009.09</v>
      </c>
      <c r="AB48" s="21">
        <v>1063137.19</v>
      </c>
      <c r="AC48" s="20">
        <f>AB48-AA48</f>
        <v>-306871.90000000014</v>
      </c>
      <c r="AD48" s="30">
        <v>0</v>
      </c>
      <c r="AE48" s="31">
        <v>0</v>
      </c>
      <c r="AF48" s="31">
        <f>AE48-AD48</f>
        <v>0</v>
      </c>
      <c r="AG48" s="30">
        <v>0</v>
      </c>
      <c r="AH48" s="31">
        <v>1281637.48</v>
      </c>
      <c r="AI48" s="31">
        <f t="shared" si="0"/>
        <v>1281637.48</v>
      </c>
      <c r="AJ48" s="31">
        <f>AG48+AD48+AA48+X48+U48+R48+O48</f>
        <v>3518676.09</v>
      </c>
      <c r="AK48" s="31">
        <f t="shared" si="30"/>
        <v>4493441.67</v>
      </c>
      <c r="AL48" s="29">
        <v>974765.58000000007</v>
      </c>
      <c r="AM48" s="32">
        <f t="shared" si="3"/>
        <v>1.2770262323293304</v>
      </c>
      <c r="AN48" s="30">
        <v>87586.57</v>
      </c>
      <c r="AO48" s="30">
        <v>0</v>
      </c>
      <c r="AP48" s="30">
        <v>0</v>
      </c>
      <c r="AQ48" s="30">
        <v>876236.02</v>
      </c>
      <c r="AR48" s="30">
        <v>0</v>
      </c>
      <c r="AS48" s="31">
        <f t="shared" si="10"/>
        <v>4482498.68</v>
      </c>
      <c r="AT48" s="31">
        <v>3430304.48</v>
      </c>
      <c r="AU48" s="27">
        <f t="shared" ref="AU48" si="31">AT48-AS48</f>
        <v>-1052194.1999999997</v>
      </c>
      <c r="AV48" s="30">
        <v>2896175.08</v>
      </c>
      <c r="AW48" s="30">
        <v>2173508.08</v>
      </c>
      <c r="AX48" s="30">
        <v>622277.31999999995</v>
      </c>
      <c r="AY48" s="30">
        <v>568875.84</v>
      </c>
      <c r="AZ48" s="30">
        <v>0</v>
      </c>
      <c r="BA48" s="30">
        <v>0</v>
      </c>
      <c r="BB48" s="30">
        <v>0</v>
      </c>
      <c r="BC48" s="30">
        <v>8594668</v>
      </c>
      <c r="BD48" s="39" t="s">
        <v>277</v>
      </c>
    </row>
    <row r="49" spans="1:56" s="8" customFormat="1" ht="83.25" customHeight="1" x14ac:dyDescent="0.25">
      <c r="A49" s="9" t="s">
        <v>119</v>
      </c>
      <c r="B49" s="9" t="s">
        <v>120</v>
      </c>
      <c r="C49" s="11" t="s">
        <v>121</v>
      </c>
      <c r="D49" s="9">
        <v>1</v>
      </c>
      <c r="E49" s="9" t="s">
        <v>78</v>
      </c>
      <c r="F49" s="9" t="s">
        <v>27</v>
      </c>
      <c r="G49" s="34" t="s">
        <v>122</v>
      </c>
      <c r="H49" s="35">
        <v>41</v>
      </c>
      <c r="I49" s="35" t="s">
        <v>119</v>
      </c>
      <c r="J49" s="36" t="s">
        <v>123</v>
      </c>
      <c r="K49" s="36" t="s">
        <v>124</v>
      </c>
      <c r="L49" s="20">
        <v>0</v>
      </c>
      <c r="M49" s="20">
        <v>0</v>
      </c>
      <c r="N49" s="20">
        <v>99647.639999999985</v>
      </c>
      <c r="O49" s="20">
        <v>66128.95</v>
      </c>
      <c r="P49" s="20">
        <v>66128.95</v>
      </c>
      <c r="Q49" s="20">
        <f>P49-O49</f>
        <v>0</v>
      </c>
      <c r="R49" s="20">
        <v>0</v>
      </c>
      <c r="S49" s="20">
        <v>0</v>
      </c>
      <c r="T49" s="20">
        <f>S49-R49</f>
        <v>0</v>
      </c>
      <c r="U49" s="20">
        <v>0</v>
      </c>
      <c r="V49" s="20">
        <v>0</v>
      </c>
      <c r="W49" s="20">
        <f>V49-U49</f>
        <v>0</v>
      </c>
      <c r="X49" s="20">
        <v>109468.43</v>
      </c>
      <c r="Y49" s="20">
        <v>109466.41</v>
      </c>
      <c r="Z49" s="20">
        <f>Y49-X49</f>
        <v>-2.0199999999895226</v>
      </c>
      <c r="AA49" s="20">
        <v>0</v>
      </c>
      <c r="AB49" s="20">
        <v>0</v>
      </c>
      <c r="AC49" s="20">
        <f>AB49-AA49</f>
        <v>0</v>
      </c>
      <c r="AD49" s="31">
        <v>0</v>
      </c>
      <c r="AE49" s="31">
        <v>0</v>
      </c>
      <c r="AF49" s="31">
        <f>AE49-AD49</f>
        <v>0</v>
      </c>
      <c r="AG49" s="31">
        <v>212500</v>
      </c>
      <c r="AH49" s="31">
        <v>193000.87</v>
      </c>
      <c r="AI49" s="31">
        <f t="shared" ref="AI49" si="32">AH49-AG49</f>
        <v>-19499.130000000005</v>
      </c>
      <c r="AJ49" s="31">
        <f t="shared" ref="AJ49:AK49" si="33">AG49+AD49+AA49+X49+U49+R49+O49</f>
        <v>388097.38</v>
      </c>
      <c r="AK49" s="31">
        <f t="shared" si="33"/>
        <v>368596.23000000004</v>
      </c>
      <c r="AL49" s="29">
        <v>-19501.149999999965</v>
      </c>
      <c r="AM49" s="32">
        <f t="shared" si="3"/>
        <v>0.94975191535691383</v>
      </c>
      <c r="AN49" s="31">
        <v>0</v>
      </c>
      <c r="AO49" s="31">
        <v>0</v>
      </c>
      <c r="AP49" s="31">
        <v>658142.28</v>
      </c>
      <c r="AQ49" s="31">
        <v>0</v>
      </c>
      <c r="AR49" s="31">
        <v>0</v>
      </c>
      <c r="AS49" s="31">
        <f t="shared" ref="AS49" si="34">AR49+AQ49+AP49+AO49+AN49+AG49+AA49+X49+U49+R49+O49+AD49</f>
        <v>1046239.6599999999</v>
      </c>
      <c r="AT49" s="31">
        <v>412796.24000000005</v>
      </c>
      <c r="AU49" s="27">
        <f>AT49-AS49</f>
        <v>-633443.41999999993</v>
      </c>
      <c r="AV49" s="31">
        <v>2170881.19</v>
      </c>
      <c r="AW49" s="31">
        <v>2017976.56</v>
      </c>
      <c r="AX49" s="31">
        <v>3056215.68</v>
      </c>
      <c r="AY49" s="31">
        <v>3402436.96</v>
      </c>
      <c r="AZ49" s="31">
        <v>3402436.79</v>
      </c>
      <c r="BA49" s="31">
        <v>850609.17</v>
      </c>
      <c r="BB49" s="31">
        <v>0</v>
      </c>
      <c r="BC49" s="31">
        <v>16046443.65</v>
      </c>
      <c r="BD49" s="68" t="s">
        <v>278</v>
      </c>
    </row>
    <row r="50" spans="1:56" x14ac:dyDescent="0.25">
      <c r="H50" s="6" t="s">
        <v>279</v>
      </c>
    </row>
    <row r="51" spans="1:56" ht="16.5" customHeight="1" x14ac:dyDescent="0.25">
      <c r="H51" s="6" t="s">
        <v>280</v>
      </c>
    </row>
    <row r="52" spans="1:56" ht="19.5" customHeight="1" x14ac:dyDescent="0.25">
      <c r="H52" s="6" t="s">
        <v>241</v>
      </c>
    </row>
    <row r="53" spans="1:56" ht="21.75" customHeight="1" x14ac:dyDescent="0.25"/>
    <row r="54" spans="1:56" x14ac:dyDescent="0.25">
      <c r="AK54" s="6" t="s">
        <v>228</v>
      </c>
      <c r="AS54" s="6" t="s">
        <v>229</v>
      </c>
    </row>
    <row r="56" spans="1:56" x14ac:dyDescent="0.25">
      <c r="H56" t="s">
        <v>226</v>
      </c>
    </row>
    <row r="57" spans="1:56" x14ac:dyDescent="0.25">
      <c r="H57" s="69" t="s">
        <v>227</v>
      </c>
    </row>
  </sheetData>
  <autoFilter ref="A8:BD51"/>
  <customSheetViews>
    <customSheetView guid="{0B9DFDAA-4400-47C2-BCAE-1A6D59262FC9}" scale="90" fitToPage="1" filter="1" showAutoFilter="1" topLeftCell="AP1">
      <selection activeCell="BD44" sqref="BD44"/>
      <pageMargins left="0.31496062992125984" right="0.31496062992125984" top="1.1811023622047245" bottom="0.35433070866141736" header="0.31496062992125984" footer="0.31496062992125984"/>
      <pageSetup paperSize="9" scale="17" fitToHeight="0" orientation="landscape" cellComments="atEnd" errors="dash" r:id="rId1"/>
      <headerFooter>
        <oddFooter>&amp;L&amp;F&amp;C &amp;P no &amp;N</oddFooter>
      </headerFooter>
      <autoFilter ref="A8:BD53">
        <filterColumn colId="4">
          <filters>
            <filter val="ZM"/>
          </filters>
        </filterColumn>
      </autoFilter>
    </customSheetView>
    <customSheetView guid="{06729C2B-3FBC-4AC4-8812-73F29D589832}" scale="80" fitToPage="1" showAutoFilter="1" hiddenColumns="1" topLeftCell="C23">
      <selection activeCell="BD28" sqref="BD28"/>
      <pageMargins left="0.31496062992125984" right="0.31496062992125984" top="1.1811023622047245" bottom="0.35433070866141736" header="0.31496062992125984" footer="0.31496062992125984"/>
      <pageSetup paperSize="9" scale="17" fitToHeight="0" orientation="landscape" cellComments="atEnd" errors="dash" r:id="rId2"/>
      <headerFooter>
        <oddFooter>&amp;L&amp;F&amp;C &amp;P no &amp;N</oddFooter>
      </headerFooter>
      <autoFilter ref="A8:BD53"/>
    </customSheetView>
    <customSheetView guid="{108B8942-399E-4962-B38F-AFD3F6CC3B00}" scale="71" showPageBreaks="1" fitToPage="1" showAutoFilter="1" topLeftCell="AK29">
      <selection activeCell="BD35" sqref="BD35"/>
      <pageMargins left="0.31496062992125984" right="0.31496062992125984" top="1.1811023622047245" bottom="0.35433070866141736" header="0.31496062992125984" footer="0.31496062992125984"/>
      <pageSetup paperSize="9" scale="17" fitToHeight="0" orientation="landscape" cellComments="atEnd" errors="dash" r:id="rId3"/>
      <headerFooter>
        <oddFooter>&amp;L&amp;F&amp;C &amp;P no &amp;N</oddFooter>
      </headerFooter>
      <autoFilter ref="A8:BD53"/>
    </customSheetView>
    <customSheetView guid="{A37B7C72-A55C-4DB8-A861-B95AEAC9AC68}" scale="90" showPageBreaks="1" fitToPage="1" filter="1" showAutoFilter="1" topLeftCell="AP1">
      <selection activeCell="BD44" sqref="BD44"/>
      <pageMargins left="0.31496062992125984" right="0.31496062992125984" top="1.1811023622047245" bottom="0.35433070866141736" header="0.31496062992125984" footer="0.31496062992125984"/>
      <pageSetup paperSize="9" scale="17" fitToHeight="0" orientation="landscape" cellComments="atEnd" errors="dash" r:id="rId4"/>
      <headerFooter>
        <oddFooter>&amp;L&amp;F&amp;C &amp;P no &amp;N</oddFooter>
      </headerFooter>
      <autoFilter ref="A8:BD53">
        <filterColumn colId="4">
          <filters>
            <filter val="ZM"/>
          </filters>
        </filterColumn>
      </autoFilter>
    </customSheetView>
  </customSheetViews>
  <mergeCells count="30">
    <mergeCell ref="BD3:BD7"/>
    <mergeCell ref="A4:A7"/>
    <mergeCell ref="B4:B7"/>
    <mergeCell ref="C4:C7"/>
    <mergeCell ref="D4:D7"/>
    <mergeCell ref="E4:E7"/>
    <mergeCell ref="O4:Q4"/>
    <mergeCell ref="R4:T4"/>
    <mergeCell ref="U4:W4"/>
    <mergeCell ref="F3:F7"/>
    <mergeCell ref="G3:G7"/>
    <mergeCell ref="H3:H7"/>
    <mergeCell ref="I3:I7"/>
    <mergeCell ref="J3:J7"/>
    <mergeCell ref="K3:K4"/>
    <mergeCell ref="BB4:BB5"/>
    <mergeCell ref="H1:J1"/>
    <mergeCell ref="BC3:BC7"/>
    <mergeCell ref="AV4:AV5"/>
    <mergeCell ref="AW4:AW5"/>
    <mergeCell ref="AX4:AX5"/>
    <mergeCell ref="AY4:AY5"/>
    <mergeCell ref="AZ4:AZ5"/>
    <mergeCell ref="BA4:BA5"/>
    <mergeCell ref="X4:Z4"/>
    <mergeCell ref="AA4:AC4"/>
    <mergeCell ref="AD4:AF4"/>
    <mergeCell ref="AG4:AI4"/>
    <mergeCell ref="AJ4:AM4"/>
    <mergeCell ref="AT4:AU4"/>
  </mergeCells>
  <conditionalFormatting sqref="AF8 G2:G1048576">
    <cfRule type="duplicateValues" dxfId="2" priority="2"/>
  </conditionalFormatting>
  <conditionalFormatting sqref="G2:G1048576">
    <cfRule type="duplicateValues" dxfId="1" priority="3"/>
  </conditionalFormatting>
  <conditionalFormatting sqref="K49:K1048576 K3:K46">
    <cfRule type="duplicateValues" dxfId="0" priority="4"/>
  </conditionalFormatting>
  <hyperlinks>
    <hyperlink ref="H57" r:id="rId5"/>
  </hyperlinks>
  <pageMargins left="0.31496062992125984" right="0.31496062992125984" top="1.1811023622047245" bottom="0.55118110236220474" header="0.31496062992125984" footer="0.31496062992125984"/>
  <pageSetup paperSize="9" scale="46" fitToHeight="0" orientation="landscape" cellComments="atEnd" errors="dash" r:id="rId6"/>
  <headerFooter>
    <oddFooter>&amp;L&amp;F&amp;C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IPIA_MP_kavējumi</vt:lpstr>
      <vt:lpstr>IPIA_MP_kavējumi!Print_Titles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plānu līdz 2017.gada 1.augustam neizpildes</dc:title>
  <dc:subject>Pielikums</dc:subject>
  <dc:creator>Ints Pelnis</dc:creator>
  <dc:description>67065470, Ints.Pelnis@fm.gov.lv</dc:description>
  <cp:lastModifiedBy>Ints Pelnis</cp:lastModifiedBy>
  <cp:lastPrinted>2017-08-28T08:40:09Z</cp:lastPrinted>
  <dcterms:created xsi:type="dcterms:W3CDTF">2017-05-13T06:25:14Z</dcterms:created>
  <dcterms:modified xsi:type="dcterms:W3CDTF">2017-08-28T08:43:55Z</dcterms:modified>
</cp:coreProperties>
</file>