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sd\IEVIEŠANAS UZRAUDZĪBA\ZIŅOJUMI_MAKSĀJUMU PROGNOZES EK\VI_regularie_zinojumi_MK_ES_fondi\1 - MK\2017.gads\Ikmēneša informatīvie ziņojumi\11_decembris_iesn_MK_lidz_29.12.2017\"/>
    </mc:Choice>
  </mc:AlternateContent>
  <bookViews>
    <workbookView xWindow="0" yWindow="0" windowWidth="20490" windowHeight="7605" tabRatio="734"/>
  </bookViews>
  <sheets>
    <sheet name="MKN virzība" sheetId="23" r:id="rId1"/>
  </sheets>
  <definedNames>
    <definedName name="_xlnm._FilterDatabase" localSheetId="0" hidden="1">'MKN virzība'!$B$7:$Z$44</definedName>
    <definedName name="_xlnm.Print_Area" localSheetId="0">'MKN virzība'!$B$1:$AA$44</definedName>
    <definedName name="_xlnm.Print_Titles" localSheetId="0">'MKN virzība'!$4:$6</definedName>
  </definedNames>
  <calcPr calcId="162913"/>
</workbook>
</file>

<file path=xl/calcChain.xml><?xml version="1.0" encoding="utf-8"?>
<calcChain xmlns="http://schemas.openxmlformats.org/spreadsheetml/2006/main">
  <c r="F8" i="23" l="1"/>
  <c r="F9" i="23"/>
  <c r="F10" i="23"/>
  <c r="F11" i="23"/>
  <c r="G8" i="23"/>
  <c r="G20" i="23"/>
  <c r="G13" i="23"/>
  <c r="G11" i="23"/>
  <c r="G10" i="23"/>
  <c r="G9" i="23"/>
  <c r="Z37" i="23" l="1"/>
  <c r="F24" i="23" l="1"/>
  <c r="G24" i="23"/>
  <c r="G26" i="23" l="1"/>
  <c r="F26" i="23" l="1"/>
  <c r="G21" i="23" l="1"/>
  <c r="G18" i="23" l="1"/>
  <c r="G16" i="23" l="1"/>
  <c r="G17" i="23"/>
  <c r="M21" i="23" l="1"/>
  <c r="F21" i="23" l="1"/>
  <c r="M19" i="23"/>
  <c r="G19" i="23"/>
  <c r="Q21" i="23" l="1"/>
  <c r="S21" i="23"/>
  <c r="L21" i="23"/>
  <c r="O21" i="23"/>
  <c r="F19" i="23"/>
  <c r="M35" i="23"/>
  <c r="G35" i="23"/>
  <c r="M34" i="23"/>
  <c r="G34" i="23"/>
  <c r="M33" i="23"/>
  <c r="G33" i="23"/>
  <c r="M32" i="23"/>
  <c r="G32" i="23"/>
  <c r="Q19" i="23" l="1"/>
  <c r="G31" i="23"/>
  <c r="L19" i="23"/>
  <c r="F35" i="23"/>
  <c r="Q35" i="23" s="1"/>
  <c r="S19" i="23"/>
  <c r="O19" i="23"/>
  <c r="F33" i="23"/>
  <c r="O33" i="23" s="1"/>
  <c r="F32" i="23"/>
  <c r="L32" i="23" s="1"/>
  <c r="F34" i="23"/>
  <c r="S34" i="23" s="1"/>
  <c r="S35" i="23" l="1"/>
  <c r="S32" i="23"/>
  <c r="O35" i="23"/>
  <c r="Q32" i="23"/>
  <c r="Q33" i="23"/>
  <c r="L35" i="23"/>
  <c r="L33" i="23"/>
  <c r="S33" i="23"/>
  <c r="O32" i="23"/>
  <c r="O34" i="23"/>
  <c r="Q34" i="23"/>
  <c r="F31" i="23"/>
  <c r="L34" i="23"/>
  <c r="M27" i="23" l="1"/>
  <c r="G22" i="23" l="1"/>
  <c r="M22" i="23"/>
  <c r="F22" i="23" l="1"/>
  <c r="F20" i="23" s="1"/>
  <c r="Q22" i="23" l="1"/>
  <c r="S22" i="23"/>
  <c r="L22" i="23"/>
  <c r="O22" i="23"/>
  <c r="M23" i="23" l="1"/>
  <c r="S23" i="23" l="1"/>
  <c r="O23" i="23" l="1"/>
  <c r="L23" i="23"/>
  <c r="Q23" i="23"/>
  <c r="M18" i="23" l="1"/>
  <c r="M15" i="23"/>
  <c r="G15" i="23"/>
  <c r="M17" i="23"/>
  <c r="M16" i="23"/>
  <c r="M30" i="23"/>
  <c r="G30" i="23"/>
  <c r="M14" i="23"/>
  <c r="G14" i="23"/>
  <c r="G29" i="23" l="1"/>
  <c r="F18" i="23"/>
  <c r="F17" i="23"/>
  <c r="S17" i="23" s="1"/>
  <c r="F30" i="23"/>
  <c r="F15" i="23"/>
  <c r="O15" i="23" s="1"/>
  <c r="F14" i="23"/>
  <c r="F16" i="23"/>
  <c r="O14" i="23" l="1"/>
  <c r="F13" i="23"/>
  <c r="F29" i="23"/>
  <c r="L18" i="23"/>
  <c r="Q30" i="23"/>
  <c r="S18" i="23"/>
  <c r="Q18" i="23"/>
  <c r="O18" i="23"/>
  <c r="S15" i="23"/>
  <c r="S30" i="23"/>
  <c r="L15" i="23"/>
  <c r="L30" i="23"/>
  <c r="Q15" i="23"/>
  <c r="O30" i="23"/>
  <c r="S14" i="23"/>
  <c r="O17" i="23"/>
  <c r="L14" i="23"/>
  <c r="Q14" i="23"/>
  <c r="Q17" i="23"/>
  <c r="L17" i="23"/>
  <c r="S16" i="23"/>
  <c r="Q16" i="23"/>
  <c r="O16" i="23"/>
  <c r="L16" i="23"/>
  <c r="Q27" i="23" l="1"/>
  <c r="O27" i="23"/>
  <c r="S27" i="23"/>
  <c r="L27" i="23"/>
</calcChain>
</file>

<file path=xl/sharedStrings.xml><?xml version="1.0" encoding="utf-8"?>
<sst xmlns="http://schemas.openxmlformats.org/spreadsheetml/2006/main" count="230" uniqueCount="140">
  <si>
    <t>KF</t>
  </si>
  <si>
    <t>ERAF</t>
  </si>
  <si>
    <t>ESF</t>
  </si>
  <si>
    <t>IPIA</t>
  </si>
  <si>
    <t>8.2.1.</t>
  </si>
  <si>
    <t>N/A</t>
  </si>
  <si>
    <t>8.2.2.</t>
  </si>
  <si>
    <t>8.2.3.</t>
  </si>
  <si>
    <t>Nodrošināt labāku pārvaldību augstākās izglītības institūcijās</t>
  </si>
  <si>
    <t>12.1.1.</t>
  </si>
  <si>
    <t>11.1.1.</t>
  </si>
  <si>
    <t>10.1.2.</t>
  </si>
  <si>
    <t>10.1.1.</t>
  </si>
  <si>
    <t>III cet 2018</t>
  </si>
  <si>
    <t>II cet 2018</t>
  </si>
  <si>
    <t>IV cet 2018</t>
  </si>
  <si>
    <t>APIA</t>
  </si>
  <si>
    <t>1.1.1.3.</t>
  </si>
  <si>
    <t>Inovāciju granti studentiem</t>
  </si>
  <si>
    <t>Pasākumi biotopu un sugu aizsardzības atjaunošanai un antropogēnas slodzes mazināšanai</t>
  </si>
  <si>
    <t>7.2.1.3.</t>
  </si>
  <si>
    <t>Biznesa enģeļu ko-investīciju fonds</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</si>
  <si>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</si>
  <si>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</si>
  <si>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</si>
  <si>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</si>
  <si>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</si>
  <si>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</si>
  <si>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</si>
  <si>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</si>
  <si>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</si>
  <si>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</si>
  <si>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</si>
  <si>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</si>
  <si>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</si>
  <si>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</si>
  <si>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</si>
  <si>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</si>
  <si>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</si>
  <si>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</si>
  <si>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</si>
  <si>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</si>
  <si>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EUR
Kohēzijas politikas finansējums kopā</t>
  </si>
  <si>
    <t>Specifiskā atbalsta mērķa (SAM)/
Pasākuma numurs</t>
  </si>
  <si>
    <t>Finanšu ministre</t>
  </si>
  <si>
    <t>D.Reizniece-Ozola</t>
  </si>
  <si>
    <t>EUR
Indikatīvais finansējums kopā</t>
  </si>
  <si>
    <t>EUR
JNI</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</si>
  <si>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</si>
  <si>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</si>
  <si>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</si>
  <si>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</si>
  <si>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</si>
  <si>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</si>
  <si>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</si>
  <si>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</si>
  <si>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</si>
  <si>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</si>
  <si>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</si>
  <si>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</si>
  <si>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</si>
  <si>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</si>
  <si>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2017 jūlijs</t>
  </si>
  <si>
    <t>2019.gads:</t>
  </si>
  <si>
    <t>4.2.1.2.</t>
  </si>
  <si>
    <t>9.3.2.</t>
  </si>
  <si>
    <t>2019 IV cet.</t>
  </si>
  <si>
    <t xml:space="preserve">2019 IV cet. </t>
  </si>
  <si>
    <t xml:space="preserve">2017 aprīlis </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</si>
  <si>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</si>
  <si>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</si>
  <si>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</si>
  <si>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</si>
  <si>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</si>
  <si>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 xml:space="preserve">2017 sepembris </t>
  </si>
  <si>
    <t>2017 septembris</t>
  </si>
  <si>
    <t xml:space="preserve">2017 septembris </t>
  </si>
  <si>
    <t>2017 novembris</t>
  </si>
  <si>
    <t>2017 decembris</t>
  </si>
  <si>
    <t>2018 marts</t>
  </si>
  <si>
    <t>Nav izpildīts</t>
  </si>
  <si>
    <t xml:space="preserve"> 2017 jūnijs</t>
  </si>
  <si>
    <t>Kavējuma iemesli (Atbildīgo iestāžu sniegtā informācija)</t>
  </si>
  <si>
    <t>Ir izpildīts 
13.05.2017</t>
  </si>
  <si>
    <t>Tehniskā palīdzība - 2.kārta (Finanšu ministrija)</t>
  </si>
  <si>
    <t>Ir izpildīts 
01.06.2017</t>
  </si>
  <si>
    <t>Grikova, 67083838</t>
  </si>
  <si>
    <t>Kristine.Grikova@fm.gov.lv</t>
  </si>
  <si>
    <t xml:space="preserve">1. pielikums
Informatīvajam ziņojumam “Informatīvais ziņojums par Eiropas Savienības struktūrfondu un Kohēzijas fonda investīciju ieviešanas statusu” </t>
  </si>
  <si>
    <t>Skaits:</t>
  </si>
  <si>
    <t>2018 janvāris</t>
  </si>
  <si>
    <t>[1] ERAF - Eiropas Reģionālās attīstības fonds; ESF - Eiropas Sociālais fonds; KF - Kohēzijas fonds;</t>
  </si>
  <si>
    <t>Ir izpildīts
21.06.2017</t>
  </si>
  <si>
    <t>Ir izpildīts 27.07.2017</t>
  </si>
  <si>
    <t>3.1.1.3.</t>
  </si>
  <si>
    <t>ES fondu finansējums:</t>
  </si>
  <si>
    <t>2017 oktobris</t>
  </si>
  <si>
    <r>
      <rPr>
        <strike/>
        <sz val="10"/>
        <rFont val="Calibri"/>
        <family val="2"/>
        <charset val="186"/>
        <scheme val="minor"/>
      </rPr>
      <t xml:space="preserve">2017 jūnijs / </t>
    </r>
    <r>
      <rPr>
        <sz val="10"/>
        <rFont val="Calibri"/>
        <family val="2"/>
        <charset val="186"/>
        <scheme val="minor"/>
      </rPr>
      <t xml:space="preserve">
</t>
    </r>
    <r>
      <rPr>
        <strike/>
        <sz val="10"/>
        <color theme="1"/>
        <rFont val="Calibri"/>
        <family val="2"/>
        <charset val="186"/>
        <scheme val="minor"/>
      </rPr>
      <t>2017 augusts/</t>
    </r>
    <r>
      <rPr>
        <sz val="10"/>
        <color theme="1"/>
        <rFont val="Calibri"/>
        <family val="2"/>
        <charset val="186"/>
        <scheme val="minor"/>
      </rPr>
      <t xml:space="preserve">
2017 oktobris</t>
    </r>
  </si>
  <si>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</si>
  <si>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</si>
  <si>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</si>
  <si>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</si>
  <si>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Izpildes statuss (i</t>
    </r>
    <r>
      <rPr>
        <i/>
        <sz val="10"/>
        <rFont val="Times New Roman"/>
        <family val="1"/>
        <charset val="186"/>
      </rPr>
      <t>r vai nav izpildīts, vai nav pienācis)</t>
    </r>
  </si>
  <si>
    <r>
      <rPr>
        <strike/>
        <sz val="10"/>
        <color theme="1"/>
        <rFont val="Times New Roman"/>
        <family val="1"/>
        <charset val="186"/>
      </rPr>
      <t xml:space="preserve">2017 aprīlis/ </t>
    </r>
    <r>
      <rPr>
        <sz val="10"/>
        <color theme="1"/>
        <rFont val="Times New Roman"/>
        <family val="1"/>
        <charset val="186"/>
      </rPr>
      <t xml:space="preserve">
</t>
    </r>
    <r>
      <rPr>
        <strike/>
        <sz val="10"/>
        <color theme="1"/>
        <rFont val="Times New Roman"/>
        <family val="1"/>
        <charset val="186"/>
      </rPr>
      <t>2017 jūnijs</t>
    </r>
    <r>
      <rPr>
        <sz val="10"/>
        <color theme="1"/>
        <rFont val="Times New Roman"/>
        <family val="1"/>
        <charset val="186"/>
      </rPr>
      <t xml:space="preserve">/ 
</t>
    </r>
    <r>
      <rPr>
        <strike/>
        <sz val="10"/>
        <color theme="1"/>
        <rFont val="Times New Roman"/>
        <family val="1"/>
        <charset val="186"/>
      </rPr>
      <t>2017 jūlijs/</t>
    </r>
    <r>
      <rPr>
        <sz val="10"/>
        <color theme="1"/>
        <rFont val="Times New Roman"/>
        <family val="1"/>
        <charset val="186"/>
      </rPr>
      <t xml:space="preserve">
2017 augusts</t>
    </r>
  </si>
  <si>
    <r>
      <rPr>
        <strike/>
        <sz val="10"/>
        <color theme="1"/>
        <rFont val="Times New Roman"/>
        <family val="1"/>
        <charset val="186"/>
      </rPr>
      <t xml:space="preserve">2017 jūnijs/ </t>
    </r>
    <r>
      <rPr>
        <sz val="10"/>
        <color theme="1"/>
        <rFont val="Times New Roman"/>
        <family val="1"/>
        <charset val="186"/>
      </rPr>
      <t xml:space="preserve">
</t>
    </r>
    <r>
      <rPr>
        <strike/>
        <sz val="10"/>
        <color theme="1"/>
        <rFont val="Times New Roman"/>
        <family val="1"/>
        <charset val="186"/>
      </rPr>
      <t>2017 augusts</t>
    </r>
    <r>
      <rPr>
        <sz val="10"/>
        <color theme="1"/>
        <rFont val="Times New Roman"/>
        <family val="1"/>
        <charset val="186"/>
      </rPr>
      <t xml:space="preserve">/ 
</t>
    </r>
    <r>
      <rPr>
        <strike/>
        <sz val="10"/>
        <color theme="1"/>
        <rFont val="Times New Roman"/>
        <family val="1"/>
        <charset val="186"/>
      </rPr>
      <t>2017 septembris/</t>
    </r>
    <r>
      <rPr>
        <sz val="10"/>
        <color theme="1"/>
        <rFont val="Times New Roman"/>
        <family val="1"/>
        <charset val="186"/>
      </rPr>
      <t xml:space="preserve">
2017 oktobris</t>
    </r>
  </si>
  <si>
    <r>
      <rPr>
        <strike/>
        <sz val="10"/>
        <rFont val="Times New Roman"/>
        <family val="1"/>
        <charset val="186"/>
      </rPr>
      <t>2017 aprīlis/</t>
    </r>
    <r>
      <rPr>
        <sz val="10"/>
        <rFont val="Times New Roman"/>
        <family val="1"/>
        <charset val="186"/>
      </rPr>
      <t xml:space="preserve">
2017 jūnijs</t>
    </r>
  </si>
  <si>
    <r>
      <t>Jauniešu garantijas  (JNI) pasākumu īstenošana pēc 2018.gada</t>
    </r>
    <r>
      <rPr>
        <i/>
        <sz val="10"/>
        <rFont val="Times New Roman"/>
        <family val="1"/>
        <charset val="186"/>
      </rPr>
      <t xml:space="preserve"> (pēc 7.2.1.SAM pasākuma “Aktīvās darba tirgus politikas pasākumu īstenošana jauniešu bezdarbnieku nodarbinātības veicināšanai” noslēgšanās )</t>
    </r>
  </si>
  <si>
    <t>Ir izpildīts 
14.09.2017</t>
  </si>
  <si>
    <t>Ir izpildīts 21.09.2017</t>
  </si>
  <si>
    <r>
      <rPr>
        <strike/>
        <sz val="10"/>
        <rFont val="Times New Roman"/>
        <family val="1"/>
        <charset val="186"/>
      </rPr>
      <t>2017 jūnijs/</t>
    </r>
    <r>
      <rPr>
        <sz val="10"/>
        <rFont val="Times New Roman"/>
        <family val="1"/>
        <charset val="186"/>
      </rPr>
      <t xml:space="preserve">
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</si>
  <si>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theme="1"/>
        <rFont val="Calibri"/>
        <family val="2"/>
        <charset val="186"/>
        <scheme val="minor"/>
      </rPr>
      <t>2017 jūnijs/</t>
    </r>
    <r>
      <rPr>
        <sz val="10"/>
        <color theme="1"/>
        <rFont val="Calibri"/>
        <family val="2"/>
        <charset val="186"/>
        <scheme val="minor"/>
      </rPr>
      <t xml:space="preserve">
2017 augusts</t>
    </r>
  </si>
  <si>
    <t xml:space="preserve"> 2017 augusts</t>
  </si>
  <si>
    <r>
      <rPr>
        <strike/>
        <sz val="10"/>
        <rFont val="Times New Roman"/>
        <family val="1"/>
        <charset val="186"/>
      </rPr>
      <t xml:space="preserve">2017 jūnijs/ </t>
    </r>
    <r>
      <rPr>
        <sz val="10"/>
        <rFont val="Times New Roman"/>
        <family val="1"/>
        <charset val="186"/>
      </rPr>
      <t xml:space="preserve">
2017 augusts</t>
    </r>
  </si>
  <si>
    <t xml:space="preserve"> 2017 septembris</t>
  </si>
  <si>
    <t>Ir izpildīts 
20.09.2017</t>
  </si>
  <si>
    <t>Ir izpildīts 
21.09.2017</t>
  </si>
  <si>
    <t>Ir izpildīts 
 20.07.2017</t>
  </si>
  <si>
    <t>Plānotais/ 
aktualizētais</t>
  </si>
  <si>
    <t>Ir izpildīts 28.09.2017</t>
  </si>
  <si>
    <t>Ir izpildīts 
19.10.2017</t>
  </si>
  <si>
    <t>Veicināt energoefektivitātes paaugstināšanu valsts ēkās (2.kārta)*</t>
  </si>
  <si>
    <t>** KDG - Sadarbības padomes darba grupa par ES fondu jautājumiem</t>
  </si>
  <si>
    <t>* Izdalītas jaunas kārtas.</t>
  </si>
  <si>
    <t>5.4.3.***</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</si>
  <si>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</si>
  <si>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</si>
  <si>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Ir izpildīts 26.10.2017</t>
  </si>
  <si>
    <r>
      <t xml:space="preserve">Kavējums pret sākotnējo gada plānu, bet atbilstoši 18.07.2017. MK sēdes prot. Nr.36 3.§ 3.punktam ir pagarināti izpildes termiņi. </t>
    </r>
    <r>
      <rPr>
        <sz val="10"/>
        <color theme="1"/>
        <rFont val="Times New Roman"/>
        <family val="1"/>
        <charset val="186"/>
      </rPr>
      <t xml:space="preserve">Ekonomikas ministrijas izstrādātais Energoservisa pakalpojumu uzņēmumu finanšu pieejamības ex-ante izvērtējums apstiprināts UK 09.10.2017. rakstiskās procedūras ietvaros pēc izskatīšanas klātienes AK. MK noteikumi atrodas saskaņošanas procesā. Ņemot vērā, ka ir jāveic konsultācijas ar Eiropas Komisiju par valsts atbalsta jautājumiem, plānots, ka MK noteikumi MK tiks apstiprināti 2018.g 1.cet. </t>
    </r>
  </si>
  <si>
    <r>
      <t>16.08.2017. MK izskatīts IZM ziņojums par JNI īstenošanu, t.sk. paredzot, ka vairs netiek plānots 7.2.1.3.pasākums. Atbalstu jauniešiem bezdarbniekiem paredzēts turpināt citos LM ESF pasākumos</t>
    </r>
    <r>
      <rPr>
        <sz val="10"/>
        <color rgb="FFFF0000"/>
        <rFont val="Times New Roman"/>
        <family val="1"/>
        <charset val="186"/>
      </rPr>
      <t>.</t>
    </r>
    <r>
      <rPr>
        <sz val="10"/>
        <color theme="1"/>
        <rFont val="Times New Roman"/>
        <family val="1"/>
        <charset val="186"/>
      </rPr>
      <t xml:space="preserve"> LM ir iesniedzis FM attiecīgus darbības programmas grozījumu priekšlikumus, kas 2017.gada 2.pusē/2018.gada sākumā tiks noteiktā kārtībā virzīti saskaņošanai un apstiprināšanai EK. </t>
    </r>
  </si>
  <si>
    <t>*** 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 izstrādājot MK noteikumus par 5.4.3.SAM īstenošanu, skaidrojumu ietverot anotācijā.</t>
  </si>
  <si>
    <r>
      <rPr>
        <strike/>
        <sz val="10"/>
        <rFont val="Times New Roman"/>
        <family val="1"/>
        <charset val="186"/>
      </rPr>
      <t>2017 augusts/
2017 oktobris/</t>
    </r>
    <r>
      <rPr>
        <sz val="10"/>
        <rFont val="Times New Roman"/>
        <family val="1"/>
        <charset val="186"/>
      </rPr>
      <t xml:space="preserve">
2017 decembris</t>
    </r>
  </si>
  <si>
    <r>
      <rPr>
        <b/>
        <sz val="10"/>
        <color rgb="FFFF0000"/>
        <rFont val="Times New Roman"/>
        <family val="1"/>
        <charset val="186"/>
      </rPr>
      <t>Kopā kavēta</t>
    </r>
    <r>
      <rPr>
        <sz val="10"/>
        <color rgb="FFFF0000"/>
        <rFont val="Times New Roman"/>
        <family val="1"/>
        <charset val="186"/>
      </rPr>
      <t xml:space="preserve"> MK noteikumu apstiprināšana līdz 19.12.2017.:</t>
    </r>
  </si>
  <si>
    <t>Atlikušo Ministru kabineta noteikumu apstiprināšanas laika grafiks 2017. - 2019.gados Kohēzijas politikas ES fondu 2014-2020.gada plānošanas perioda ietvaros, statuss līdz 19.12.2017.</t>
  </si>
  <si>
    <r>
      <t>Kopā atlicis apstiprināt investīciju noteikumus</t>
    </r>
    <r>
      <rPr>
        <b/>
        <sz val="10"/>
        <color rgb="FFFF0000"/>
        <rFont val="Times New Roman"/>
        <family val="1"/>
        <charset val="186"/>
      </rPr>
      <t xml:space="preserve"> </t>
    </r>
    <r>
      <rPr>
        <b/>
        <sz val="10"/>
        <rFont val="Times New Roman"/>
        <family val="1"/>
        <charset val="186"/>
      </rPr>
      <t>pēc</t>
    </r>
    <r>
      <rPr>
        <b/>
        <sz val="10"/>
        <color rgb="FFFF0000"/>
        <rFont val="Times New Roman"/>
        <family val="1"/>
        <charset val="186"/>
      </rPr>
      <t xml:space="preserve"> </t>
    </r>
    <r>
      <rPr>
        <b/>
        <sz val="10"/>
        <rFont val="Times New Roman"/>
        <family val="1"/>
        <charset val="186"/>
      </rPr>
      <t>19.12.2017. (2017., 2018.un 2019.gads) :</t>
    </r>
  </si>
  <si>
    <r>
      <t xml:space="preserve">Kritēriji </t>
    </r>
    <r>
      <rPr>
        <sz val="10"/>
        <rFont val="Times New Roman"/>
        <family val="1"/>
        <charset val="186"/>
      </rPr>
      <t xml:space="preserve">apstiprināti </t>
    </r>
    <r>
      <rPr>
        <sz val="10"/>
        <color theme="1"/>
        <rFont val="Times New Roman"/>
        <family val="1"/>
        <charset val="186"/>
      </rPr>
      <t xml:space="preserve">UK š.g. 28.novembra sēdē. Noslēguma fāzē MK noteikumu par pasākuma īstenošanu saskaņošanas process, kurus plānots iesniegt izskatīšanai MK 2018.g. janvārī.
Studentu inovāciju pieteikumu finansēšanu </t>
    </r>
    <r>
      <rPr>
        <sz val="10"/>
        <rFont val="Times New Roman"/>
        <family val="1"/>
        <charset val="186"/>
      </rPr>
      <t xml:space="preserve">plānots uzsākt </t>
    </r>
    <r>
      <rPr>
        <sz val="10"/>
        <color theme="1"/>
        <rFont val="Times New Roman"/>
        <family val="1"/>
        <charset val="186"/>
      </rPr>
      <t xml:space="preserve">2018.g.septembrī. </t>
    </r>
    <r>
      <rPr>
        <sz val="10"/>
        <color rgb="FFFF0000"/>
        <rFont val="Times New Roman"/>
        <family val="1"/>
        <charset val="186"/>
      </rPr>
      <t xml:space="preserve">  </t>
    </r>
  </si>
  <si>
    <t>Kritēriji apstiprināti UK š.g. 28.novembrī. MK noteikumi 14.12.2017.  iesniegti Valsts kancelejā izskatīšananai tuvākajā MK sēdē.</t>
  </si>
  <si>
    <r>
      <t xml:space="preserve">Izpilde apturēta līdz  MK 2017. gada 14. marta sēdes protokola Nr. 12. 43§ 4.p.noteiktā uzdevuma izpildei : http://www.esfondi.lv/upload/mk-protokollemums.pdf .  Par EM izstrādātajiem dokumentiem (aktualizēta finanšu instrumentu atbalsta tirgus nepilnību analīze, pamatojums finansējuma pārdalei)  6.septembrī ir saņemts EK viedoklis. KDG 2017.g. 24.oktobra sēdē konceptuāli vienojās, ka EM šo pasākumu neīstenos. Atbilstoši aktualizētajam tirgus nepilnību izvērtējumam finanšu pieejamības jomā šim pasākumam paredzēto finansējumu plānots pārdalīt pasākuma"Atbalsts ieguldījumiem ražošanas telpu un infrastruktūras izveidei vai rekonstrukcijai" otrās kārtas īstenošanai (izskatīts UK 2017.gada 28. novembra sēdē ). - </t>
    </r>
    <r>
      <rPr>
        <sz val="10"/>
        <color rgb="FFFF0000"/>
        <rFont val="Times New Roman"/>
        <family val="1"/>
        <charset val="186"/>
      </rPr>
      <t>bija plānots, ka MK noteikumi tiks apstiprināti 2017.gadā, attiecīgi šie noteikumi tiek skaitīti pie neizpildēm.</t>
    </r>
  </si>
  <si>
    <t>MK noteikumi iesniegti Valsts kancelejā, izskatīšana MK plānota 2018.gada janvāra sākumā.</t>
  </si>
  <si>
    <t>MK noteikumus plānots izskatīt MK 04.01.2018. atbilstoši MK 19.12.2017. sēdes protokola Nr.63 62.§ “Noteikumu projekts “Darbības programmas “Izaugsme un nodarbinātība” 4.2.1.specifiskā atbalsta mērķa “Veicināt energoefektivitātes paaugstināšanu valsts un dzīvojamās ēkās” 4.2.1.2.pasākuma “Veicināt energoefektivitātes paaugstināšanu valsts ēkās” otrās projektu iesniegumu atlases kārtas īstenošanas noteikumi””.</t>
  </si>
  <si>
    <t xml:space="preserve">IZM plāno kritēriju komplektu iesniegt izskatīšanai 25.janvāra AK sēdē kā informatīvu materiālu un izsludināt MK noteikumu projektu VSS 2018.gada I ceturksnī. Novirzes laika grafikā, jo 8.3.1.2.pasākuma izstrādi plānots izstrādāt atbilstoši 8.3.1.1.pasākuma sagatavotajam mācību saturam un pieejas aprakstam, kurš ir publiskajā saskaņošanā līdz 2018.gada 1.februārim. Papildus IZM veiktajai priekšizpētei, plāno veikt arī ārēju pasūtījumu datu apkopojumam un ārvalstu un Latvijas pieredzes analīzei, ko izmantos 8.3.1.2.pasākuma izstrādē.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</si>
</sst>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1"/>
      <color rgb="FFFF0000"/>
      <name val="Times New Roman"/>
      <family val="1"/>
      <charset val="186"/>
    </font>
    <font>
      <b/>
      <sz val="11"/>
      <color rgb="FFFF0000"/>
      <name val="Times New Roman"/>
      <family val="1"/>
      <charset val="186"/>
    </font>
    <font>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sz val="10"/>
      <color theme="1"/>
      <name val="Calibri"/>
      <family val="2"/>
      <charset val="186"/>
      <scheme val="minor"/>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sz val="10"/>
      <color theme="1"/>
      <name val="Times New Roman"/>
      <family val="2"/>
      <charset val="186"/>
    </font>
    <font>
      <sz val="10"/>
      <color theme="9" tint="0.59999389629810485"/>
      <name val="Times New Roman"/>
      <family val="2"/>
      <charset val="186"/>
    </font>
    <font>
      <strike/>
      <sz val="10"/>
      <name val="Times New Roman"/>
      <family val="1"/>
      <charset val="186"/>
    </font>
    <font>
      <sz val="10"/>
      <color rgb="FFFF0000"/>
      <name val="Times New Roman"/>
      <family val="1"/>
      <charset val="186"/>
    </font>
    <font>
      <strike/>
      <sz val="10"/>
      <color theme="1"/>
      <name val="Times New Roman"/>
      <family val="1"/>
      <charset val="186"/>
    </font>
    <font>
      <b/>
      <sz val="10"/>
      <color rgb="FFFF0000"/>
      <name val="Times New Roman"/>
      <family val="1"/>
      <charset val="186"/>
    </font>
    <font>
      <u/>
      <sz val="10"/>
      <color theme="10"/>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4">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6"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1" xfId="0" applyFont="1" applyFill="1" applyBorder="1" applyAlignment="1">
      <alignment horizontal="center" vertical="center"/>
    </xf>
    <xf numFmtId="3" fontId="29" fillId="2" borderId="0" xfId="0" applyNumberFormat="1" applyFont="1" applyFill="1" applyAlignment="1">
      <alignment wrapText="1"/>
    </xf>
    <xf numFmtId="0" fontId="25" fillId="2" borderId="0" xfId="0" applyFont="1" applyFill="1"/>
    <xf numFmtId="0" fontId="25" fillId="0" borderId="1" xfId="0" applyFont="1" applyBorder="1" applyAlignment="1">
      <alignment horizontal="center" vertical="center"/>
    </xf>
    <xf numFmtId="0" fontId="28" fillId="2" borderId="0" xfId="0" applyFont="1" applyFill="1" applyAlignment="1">
      <alignment wrapText="1"/>
    </xf>
    <xf numFmtId="0" fontId="27" fillId="3" borderId="1" xfId="0" applyFont="1" applyFill="1" applyBorder="1" applyAlignment="1">
      <alignment horizontal="center" vertical="center"/>
    </xf>
    <xf numFmtId="0" fontId="25" fillId="3" borderId="0" xfId="0" applyFont="1" applyFill="1"/>
    <xf numFmtId="0" fontId="28" fillId="0" borderId="0" xfId="0" applyFont="1" applyAlignment="1">
      <alignment wrapText="1"/>
    </xf>
    <xf numFmtId="0" fontId="25" fillId="2" borderId="0" xfId="0" applyFont="1" applyFill="1" applyBorder="1" applyAlignment="1">
      <alignment horizontal="center" vertical="center"/>
    </xf>
    <xf numFmtId="0" fontId="25" fillId="0" borderId="0" xfId="0" applyFont="1" applyBorder="1" applyAlignment="1">
      <alignment horizontal="center" vertical="center"/>
    </xf>
    <xf numFmtId="49" fontId="25" fillId="0" borderId="6" xfId="0" applyNumberFormat="1" applyFont="1" applyBorder="1"/>
    <xf numFmtId="14" fontId="30" fillId="0" borderId="1" xfId="0" applyNumberFormat="1" applyFont="1" applyFill="1" applyBorder="1" applyAlignment="1">
      <alignment horizontal="center" vertical="center" wrapText="1"/>
    </xf>
    <xf numFmtId="0" fontId="35" fillId="0" borderId="0" xfId="0" applyFont="1"/>
    <xf numFmtId="49" fontId="35" fillId="0" borderId="0" xfId="0" applyNumberFormat="1" applyFont="1"/>
    <xf numFmtId="0" fontId="36" fillId="0" borderId="0" xfId="0" applyFont="1"/>
    <xf numFmtId="0" fontId="36" fillId="0" borderId="0" xfId="0" applyFont="1" applyAlignment="1">
      <alignment wrapText="1"/>
    </xf>
    <xf numFmtId="0" fontId="35" fillId="0" borderId="0" xfId="0" applyFont="1" applyAlignment="1">
      <alignment horizontal="center" vertical="center" wrapText="1"/>
    </xf>
    <xf numFmtId="0" fontId="38" fillId="0" borderId="0" xfId="0" applyFont="1" applyAlignment="1">
      <alignment horizontal="center"/>
    </xf>
    <xf numFmtId="0" fontId="36" fillId="9" borderId="1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1" fillId="0" borderId="9" xfId="0" applyFont="1" applyBorder="1" applyAlignment="1">
      <alignment horizontal="center" vertical="center"/>
    </xf>
    <xf numFmtId="0" fontId="42" fillId="4" borderId="8" xfId="0" applyFont="1" applyFill="1" applyBorder="1" applyAlignment="1">
      <alignment horizontal="center" vertical="center"/>
    </xf>
    <xf numFmtId="3" fontId="37" fillId="9" borderId="5" xfId="0" applyNumberFormat="1"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3" fontId="38" fillId="10" borderId="1" xfId="0" applyNumberFormat="1" applyFont="1" applyFill="1" applyBorder="1" applyAlignment="1">
      <alignment horizontal="center" vertical="center"/>
    </xf>
    <xf numFmtId="0" fontId="35" fillId="10" borderId="1" xfId="0" applyFont="1" applyFill="1" applyBorder="1"/>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indent="1"/>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wrapText="1"/>
    </xf>
    <xf numFmtId="9" fontId="36" fillId="0" borderId="1" xfId="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7"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wrapText="1"/>
    </xf>
    <xf numFmtId="49" fontId="36" fillId="0" borderId="1" xfId="5" applyNumberFormat="1" applyFont="1" applyFill="1" applyBorder="1" applyAlignment="1">
      <alignment horizontal="center" vertical="center"/>
    </xf>
    <xf numFmtId="14" fontId="36" fillId="11" borderId="1" xfId="0" applyNumberFormat="1" applyFont="1" applyFill="1" applyBorder="1" applyAlignment="1">
      <alignment horizontal="center" vertical="center"/>
    </xf>
    <xf numFmtId="0" fontId="35" fillId="0" borderId="1" xfId="0" applyFont="1" applyBorder="1" applyAlignment="1">
      <alignment vertical="top" wrapText="1"/>
    </xf>
    <xf numFmtId="49" fontId="36" fillId="0" borderId="1" xfId="310" applyNumberFormat="1" applyFont="1" applyFill="1" applyBorder="1" applyAlignment="1">
      <alignment horizontal="center" vertical="center"/>
    </xf>
    <xf numFmtId="49" fontId="36" fillId="0" borderId="1" xfId="310" applyNumberFormat="1" applyFont="1" applyFill="1" applyBorder="1" applyAlignment="1">
      <alignment horizontal="left" vertical="center" wrapText="1" indent="1"/>
    </xf>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xf>
    <xf numFmtId="9" fontId="36" fillId="2" borderId="1" xfId="1" applyFont="1" applyFill="1" applyBorder="1" applyAlignment="1">
      <alignment horizontal="center" vertical="center" wrapText="1"/>
    </xf>
    <xf numFmtId="49" fontId="36" fillId="0" borderId="1" xfId="5" applyNumberFormat="1" applyFont="1" applyFill="1" applyBorder="1" applyAlignment="1">
      <alignment horizontal="left" vertical="center" wrapText="1" indent="1"/>
    </xf>
    <xf numFmtId="14" fontId="36" fillId="8" borderId="1" xfId="0" applyNumberFormat="1" applyFont="1" applyFill="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xf numFmtId="0" fontId="36" fillId="0"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3" fontId="37"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xf>
    <xf numFmtId="9" fontId="36" fillId="10" borderId="1" xfId="1" applyFont="1" applyFill="1" applyBorder="1" applyAlignment="1">
      <alignment horizontal="center" vertical="center" wrapText="1"/>
    </xf>
    <xf numFmtId="49" fontId="36" fillId="3" borderId="1" xfId="5" applyNumberFormat="1" applyFont="1" applyFill="1" applyBorder="1" applyAlignment="1">
      <alignment horizontal="center" vertical="center"/>
    </xf>
    <xf numFmtId="49" fontId="36" fillId="3" borderId="1" xfId="5" applyNumberFormat="1" applyFont="1" applyFill="1" applyBorder="1" applyAlignment="1">
      <alignment horizontal="left" vertical="center" wrapText="1" indent="1"/>
    </xf>
    <xf numFmtId="0" fontId="36"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xf>
    <xf numFmtId="9" fontId="36" fillId="3" borderId="1" xfId="1" applyFont="1" applyFill="1" applyBorder="1" applyAlignment="1">
      <alignment horizontal="center" vertical="center" wrapText="1"/>
    </xf>
    <xf numFmtId="14" fontId="36" fillId="3"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wrapText="1"/>
    </xf>
    <xf numFmtId="14" fontId="35" fillId="7"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3" fontId="36" fillId="0" borderId="3"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49" fontId="36" fillId="0" borderId="1" xfId="16059" applyNumberFormat="1" applyFont="1" applyFill="1" applyBorder="1" applyAlignment="1">
      <alignment horizontal="center" vertical="center"/>
    </xf>
    <xf numFmtId="49" fontId="36" fillId="0" borderId="1" xfId="16059" applyNumberFormat="1" applyFont="1" applyFill="1" applyBorder="1" applyAlignment="1">
      <alignment horizontal="left" vertical="center" wrapText="1" indent="1"/>
    </xf>
    <xf numFmtId="0" fontId="36" fillId="0" borderId="1" xfId="0" applyFont="1" applyFill="1" applyBorder="1" applyAlignment="1">
      <alignment horizontal="left" vertical="center" wrapText="1"/>
    </xf>
    <xf numFmtId="0" fontId="35" fillId="3" borderId="1" xfId="0" applyFont="1" applyFill="1" applyBorder="1" applyAlignment="1">
      <alignment horizontal="left" vertical="center" indent="1"/>
    </xf>
    <xf numFmtId="0" fontId="35" fillId="3" borderId="1" xfId="0" applyFont="1" applyFill="1" applyBorder="1" applyAlignment="1">
      <alignment horizontal="left" vertical="center" wrapText="1"/>
    </xf>
    <xf numFmtId="0" fontId="36" fillId="10" borderId="1" xfId="0" applyFont="1" applyFill="1" applyBorder="1" applyAlignment="1">
      <alignment horizontal="center" vertical="center"/>
    </xf>
    <xf numFmtId="14" fontId="36" fillId="10" borderId="1" xfId="0" applyNumberFormat="1" applyFont="1" applyFill="1" applyBorder="1" applyAlignment="1">
      <alignment horizontal="center" vertical="center" wrapText="1"/>
    </xf>
    <xf numFmtId="0" fontId="35" fillId="10" borderId="1" xfId="0" applyFont="1" applyFill="1" applyBorder="1" applyAlignment="1">
      <alignment horizontal="center" wrapText="1"/>
    </xf>
    <xf numFmtId="0" fontId="35" fillId="3" borderId="1" xfId="0" applyFont="1" applyFill="1" applyBorder="1"/>
    <xf numFmtId="0" fontId="35" fillId="0" borderId="0" xfId="0" applyFont="1" applyAlignment="1">
      <alignment horizontal="left" vertical="center"/>
    </xf>
    <xf numFmtId="9" fontId="35" fillId="0" borderId="0" xfId="0" applyNumberFormat="1" applyFont="1"/>
    <xf numFmtId="0" fontId="44" fillId="3" borderId="1" xfId="0" applyFont="1" applyFill="1" applyBorder="1" applyAlignment="1">
      <alignment vertical="center"/>
    </xf>
    <xf numFmtId="0" fontId="46" fillId="3" borderId="1" xfId="0" applyFont="1" applyFill="1" applyBorder="1" applyAlignment="1">
      <alignment horizontal="center" vertical="center"/>
    </xf>
    <xf numFmtId="3" fontId="46" fillId="3" borderId="1" xfId="0" applyNumberFormat="1" applyFont="1" applyFill="1" applyBorder="1" applyAlignment="1">
      <alignment horizontal="center" vertical="center"/>
    </xf>
    <xf numFmtId="0" fontId="35" fillId="0" borderId="0" xfId="0" applyFont="1" applyBorder="1" applyAlignment="1">
      <alignment horizontal="left" vertical="center"/>
    </xf>
    <xf numFmtId="0" fontId="35" fillId="0" borderId="0" xfId="0" applyFont="1" applyAlignment="1"/>
    <xf numFmtId="0" fontId="35" fillId="0" borderId="0" xfId="0" applyFont="1" applyAlignment="1">
      <alignment horizontal="left" vertical="top" wrapText="1"/>
    </xf>
    <xf numFmtId="0" fontId="35" fillId="0" borderId="0" xfId="0" applyFont="1" applyBorder="1" applyAlignment="1">
      <alignment horizontal="left"/>
    </xf>
    <xf numFmtId="3" fontId="35" fillId="0" borderId="0" xfId="0" applyNumberFormat="1" applyFont="1"/>
    <xf numFmtId="0" fontId="47" fillId="0" borderId="0" xfId="24797" applyFont="1" applyBorder="1" applyAlignment="1">
      <alignment horizontal="left"/>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11" borderId="1" xfId="0" applyNumberFormat="1" applyFont="1" applyFill="1" applyBorder="1" applyAlignment="1">
      <alignment horizontal="center" vertical="center" wrapText="1"/>
    </xf>
    <xf numFmtId="0" fontId="36" fillId="0" borderId="2" xfId="0" applyFont="1" applyFill="1" applyBorder="1" applyAlignment="1">
      <alignment vertical="center" wrapText="1"/>
    </xf>
    <xf numFmtId="0" fontId="35" fillId="10" borderId="1" xfId="0" applyFont="1" applyFill="1" applyBorder="1" applyAlignment="1">
      <alignment horizontal="center"/>
    </xf>
    <xf numFmtId="14" fontId="36" fillId="10" borderId="1"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8" xfId="0" applyFont="1" applyBorder="1" applyAlignment="1">
      <alignmen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9" xfId="0" applyFont="1" applyFill="1" applyBorder="1" applyAlignment="1">
      <alignment horizontal="center" vertical="center" wrapText="1"/>
    </xf>
    <xf numFmtId="3" fontId="36" fillId="4" borderId="3" xfId="16059" applyNumberFormat="1" applyFont="1" applyFill="1" applyBorder="1" applyAlignment="1" applyProtection="1">
      <alignment horizontal="center" vertical="center" wrapText="1"/>
      <protection locked="0"/>
    </xf>
    <xf numFmtId="3" fontId="36" fillId="4" borderId="5" xfId="16059" applyNumberFormat="1" applyFont="1" applyFill="1" applyBorder="1" applyAlignment="1" applyProtection="1">
      <alignment horizontal="center" vertical="center" wrapText="1"/>
      <protection locked="0"/>
    </xf>
    <xf numFmtId="3" fontId="36" fillId="4" borderId="1" xfId="16059" applyNumberFormat="1" applyFont="1" applyFill="1" applyBorder="1" applyAlignment="1" applyProtection="1">
      <alignment horizontal="center" vertical="center" wrapText="1"/>
      <protection locked="0"/>
    </xf>
    <xf numFmtId="3" fontId="36" fillId="4" borderId="2" xfId="16059" applyNumberFormat="1" applyFont="1" applyFill="1" applyBorder="1" applyAlignment="1" applyProtection="1">
      <alignment horizontal="center" vertical="center" wrapText="1"/>
      <protection locked="0"/>
    </xf>
    <xf numFmtId="0" fontId="36" fillId="0" borderId="0" xfId="0" applyFont="1" applyAlignment="1">
      <alignment horizontal="right" vertical="center" wrapText="1"/>
    </xf>
    <xf numFmtId="0" fontId="36" fillId="9" borderId="11"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0" xfId="0" applyFont="1" applyAlignment="1">
      <alignment horizontal="center"/>
    </xf>
    <xf numFmtId="0" fontId="36" fillId="9" borderId="8" xfId="0" applyFont="1" applyFill="1" applyBorder="1" applyAlignment="1">
      <alignment horizontal="center" vertical="center" wrapText="1"/>
    </xf>
    <xf numFmtId="0" fontId="37" fillId="9" borderId="7" xfId="0" applyFont="1" applyFill="1" applyBorder="1" applyAlignment="1">
      <alignment horizontal="right" vertical="center" wrapText="1"/>
    </xf>
    <xf numFmtId="0" fontId="37" fillId="9" borderId="9" xfId="0" applyFont="1" applyFill="1" applyBorder="1" applyAlignment="1">
      <alignment horizontal="right" vertical="center" wrapText="1"/>
    </xf>
    <xf numFmtId="0" fontId="37" fillId="9" borderId="8" xfId="0" applyFont="1" applyFill="1" applyBorder="1" applyAlignment="1">
      <alignment horizontal="right" vertical="center" wrapText="1"/>
    </xf>
    <xf numFmtId="0" fontId="41" fillId="0" borderId="9" xfId="0" applyFont="1" applyBorder="1" applyAlignment="1">
      <alignment horizontal="right" vertical="center" wrapText="1"/>
    </xf>
    <xf numFmtId="0" fontId="35" fillId="0" borderId="0" xfId="0" applyFont="1" applyAlignment="1">
      <alignment horizontal="left" vertical="top" wrapText="1"/>
    </xf>
    <xf numFmtId="0" fontId="44" fillId="3" borderId="1" xfId="0" applyFont="1" applyFill="1" applyBorder="1" applyAlignment="1">
      <alignment horizontal="center" vertical="center" wrapText="1"/>
    </xf>
    <xf numFmtId="0" fontId="35" fillId="0" borderId="0" xfId="0" applyFont="1" applyAlignment="1">
      <alignment horizontal="left"/>
    </xf>
    <xf numFmtId="0" fontId="37" fillId="6" borderId="1" xfId="0" applyFont="1" applyFill="1" applyBorder="1" applyAlignment="1">
      <alignment horizontal="center" vertical="center" wrapText="1"/>
    </xf>
    <xf numFmtId="0" fontId="41" fillId="0" borderId="9" xfId="0" applyFont="1" applyBorder="1" applyAlignment="1">
      <alignment vertical="center" wrapText="1"/>
    </xf>
    <xf numFmtId="0" fontId="41" fillId="0" borderId="8" xfId="0" applyFont="1" applyBorder="1" applyAlignment="1">
      <alignment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J52"/>
  <sheetViews>
    <sheetView tabSelected="1" view="pageBreakPreview" topLeftCell="B1" zoomScale="90" zoomScaleNormal="85" zoomScaleSheetLayoutView="90" workbookViewId="0">
      <pane xSplit="2" ySplit="7" topLeftCell="E16" activePane="bottomRight" state="frozen"/>
      <selection activeCell="B1" sqref="B1"/>
      <selection pane="topRight" activeCell="D1" sqref="D1"/>
      <selection pane="bottomLeft" activeCell="B8" sqref="B8"/>
      <selection pane="bottomRight" activeCell="AA15" sqref="AA15:AA17"/>
    </sheetView>
  </sheetViews>
  <sheetFormatPr defaultColWidth="9" defaultRowHeight="15" x14ac:dyDescent="0.25"/>
  <cols>
    <col min="1" max="1" width="4.625" style="1" hidden="1" customWidth="1"/>
    <col min="2" max="2" width="9" style="1" customWidth="1"/>
    <col min="3" max="3" width="34.375" style="1" customWidth="1"/>
    <col min="4" max="4" width="8.125" style="1" hidden="1" customWidth="1"/>
    <col min="5" max="5" width="9.5" style="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8.375" style="1" hidden="1" customWidth="1"/>
    <col min="19" max="19" width="9.375" style="2" hidden="1" customWidth="1"/>
    <col min="20" max="20" width="14" style="3" customWidth="1"/>
    <col min="21" max="21" width="23.375" style="3" customWidth="1"/>
    <col min="22" max="22" width="14" style="3" customWidth="1"/>
    <col min="23" max="23" width="13.375" style="3" customWidth="1"/>
    <col min="24" max="24" width="15.125" style="3" customWidth="1"/>
    <col min="25" max="25" width="16.375" style="3" customWidth="1"/>
    <col min="26" max="26" width="13.875" style="3" customWidth="1"/>
    <col min="27" max="27" width="45" style="1" customWidth="1"/>
    <col min="28" max="28" width="34.125" style="1" customWidth="1"/>
    <col min="29" max="29" width="9" style="1"/>
    <col min="30" max="30" width="12.25" style="1" customWidth="1"/>
    <col min="31" max="16384" width="9" style="1"/>
  </cols>
  <sheetData>
    <row r="1" spans="1:28" ht="55.5" customHeight="1" x14ac:dyDescent="0.25">
      <c r="B1" s="19"/>
      <c r="C1" s="19"/>
      <c r="D1" s="19"/>
      <c r="E1" s="19"/>
      <c r="F1" s="19"/>
      <c r="G1" s="19"/>
      <c r="H1" s="19"/>
      <c r="I1" s="19"/>
      <c r="J1" s="19"/>
      <c r="K1" s="19"/>
      <c r="L1" s="19"/>
      <c r="M1" s="19"/>
      <c r="N1" s="19"/>
      <c r="O1" s="19"/>
      <c r="P1" s="19"/>
      <c r="Q1" s="19"/>
      <c r="R1" s="19"/>
      <c r="S1" s="20"/>
      <c r="T1" s="21"/>
      <c r="U1" s="22"/>
      <c r="V1" s="22"/>
      <c r="W1" s="22"/>
      <c r="X1" s="22"/>
      <c r="Y1" s="19"/>
      <c r="Z1" s="125" t="s">
        <v>88</v>
      </c>
      <c r="AA1" s="125"/>
    </row>
    <row r="2" spans="1:28" ht="21" customHeight="1" x14ac:dyDescent="0.25">
      <c r="B2" s="23"/>
      <c r="C2" s="132" t="s">
        <v>132</v>
      </c>
      <c r="D2" s="132"/>
      <c r="E2" s="132"/>
      <c r="F2" s="132"/>
      <c r="G2" s="132"/>
      <c r="H2" s="132"/>
      <c r="I2" s="132"/>
      <c r="J2" s="132"/>
      <c r="K2" s="132"/>
      <c r="L2" s="132"/>
      <c r="M2" s="132"/>
      <c r="N2" s="132"/>
      <c r="O2" s="132"/>
      <c r="P2" s="132"/>
      <c r="Q2" s="132"/>
      <c r="R2" s="132"/>
      <c r="S2" s="132"/>
      <c r="T2" s="132"/>
      <c r="U2" s="132"/>
      <c r="V2" s="132"/>
      <c r="W2" s="132"/>
      <c r="X2" s="132"/>
      <c r="Y2" s="132"/>
      <c r="Z2" s="132"/>
      <c r="AA2" s="19"/>
    </row>
    <row r="3" spans="1:28" ht="3" customHeight="1" thickBot="1" x14ac:dyDescent="0.3">
      <c r="B3" s="23"/>
      <c r="C3" s="24"/>
      <c r="D3" s="24"/>
      <c r="E3" s="24"/>
      <c r="F3" s="24"/>
      <c r="G3" s="24"/>
      <c r="H3" s="24"/>
      <c r="I3" s="24"/>
      <c r="J3" s="24"/>
      <c r="K3" s="24"/>
      <c r="L3" s="24"/>
      <c r="M3" s="24"/>
      <c r="N3" s="24"/>
      <c r="O3" s="24"/>
      <c r="P3" s="24"/>
      <c r="Q3" s="24"/>
      <c r="R3" s="24"/>
      <c r="S3" s="24"/>
      <c r="T3" s="24"/>
      <c r="U3" s="24"/>
      <c r="V3" s="24"/>
      <c r="W3" s="24"/>
      <c r="X3" s="24"/>
      <c r="Y3" s="24"/>
      <c r="Z3" s="24"/>
      <c r="AA3" s="19"/>
    </row>
    <row r="4" spans="1:28" s="4" customFormat="1" ht="45.75" customHeight="1" x14ac:dyDescent="0.25">
      <c r="A4" s="110" t="s">
        <v>41</v>
      </c>
      <c r="B4" s="117" t="s">
        <v>43</v>
      </c>
      <c r="C4" s="117" t="s">
        <v>23</v>
      </c>
      <c r="D4" s="117" t="s">
        <v>98</v>
      </c>
      <c r="E4" s="116" t="s">
        <v>99</v>
      </c>
      <c r="F4" s="123" t="s">
        <v>46</v>
      </c>
      <c r="G4" s="123" t="s">
        <v>42</v>
      </c>
      <c r="H4" s="121" t="s">
        <v>47</v>
      </c>
      <c r="I4" s="121" t="s">
        <v>30</v>
      </c>
      <c r="J4" s="121" t="s">
        <v>31</v>
      </c>
      <c r="K4" s="121" t="s">
        <v>32</v>
      </c>
      <c r="L4" s="121" t="s">
        <v>33</v>
      </c>
      <c r="M4" s="121" t="s">
        <v>34</v>
      </c>
      <c r="N4" s="121" t="s">
        <v>35</v>
      </c>
      <c r="O4" s="121" t="s">
        <v>36</v>
      </c>
      <c r="P4" s="121" t="s">
        <v>37</v>
      </c>
      <c r="Q4" s="121" t="s">
        <v>38</v>
      </c>
      <c r="R4" s="121" t="s">
        <v>39</v>
      </c>
      <c r="S4" s="124" t="s">
        <v>40</v>
      </c>
      <c r="T4" s="119" t="s">
        <v>100</v>
      </c>
      <c r="U4" s="133"/>
      <c r="V4" s="113" t="s">
        <v>101</v>
      </c>
      <c r="W4" s="119" t="s">
        <v>29</v>
      </c>
      <c r="X4" s="120"/>
      <c r="Y4" s="120"/>
      <c r="Z4" s="120"/>
      <c r="AA4" s="126" t="s">
        <v>82</v>
      </c>
    </row>
    <row r="5" spans="1:28" s="4" customFormat="1" ht="18" customHeight="1" x14ac:dyDescent="0.25">
      <c r="A5" s="111"/>
      <c r="B5" s="114"/>
      <c r="C5" s="114"/>
      <c r="D5" s="114"/>
      <c r="E5" s="116"/>
      <c r="F5" s="123"/>
      <c r="G5" s="123"/>
      <c r="H5" s="121"/>
      <c r="I5" s="121"/>
      <c r="J5" s="121"/>
      <c r="K5" s="121"/>
      <c r="L5" s="121"/>
      <c r="M5" s="121"/>
      <c r="N5" s="121"/>
      <c r="O5" s="121"/>
      <c r="P5" s="121"/>
      <c r="Q5" s="121"/>
      <c r="R5" s="121"/>
      <c r="S5" s="121"/>
      <c r="T5" s="118" t="s">
        <v>52</v>
      </c>
      <c r="U5" s="118" t="s">
        <v>102</v>
      </c>
      <c r="V5" s="114"/>
      <c r="W5" s="118" t="s">
        <v>48</v>
      </c>
      <c r="X5" s="118"/>
      <c r="Y5" s="118" t="s">
        <v>49</v>
      </c>
      <c r="Z5" s="118"/>
      <c r="AA5" s="127"/>
    </row>
    <row r="6" spans="1:28" s="4" customFormat="1" ht="30.75" customHeight="1" thickBot="1" x14ac:dyDescent="0.3">
      <c r="A6" s="112" t="s">
        <v>41</v>
      </c>
      <c r="B6" s="115"/>
      <c r="C6" s="115"/>
      <c r="D6" s="115"/>
      <c r="E6" s="116"/>
      <c r="F6" s="123"/>
      <c r="G6" s="123"/>
      <c r="H6" s="122"/>
      <c r="I6" s="122"/>
      <c r="J6" s="122"/>
      <c r="K6" s="122"/>
      <c r="L6" s="122"/>
      <c r="M6" s="122"/>
      <c r="N6" s="122"/>
      <c r="O6" s="122"/>
      <c r="P6" s="122"/>
      <c r="Q6" s="122"/>
      <c r="R6" s="122"/>
      <c r="S6" s="122"/>
      <c r="T6" s="118"/>
      <c r="U6" s="118"/>
      <c r="V6" s="115"/>
      <c r="W6" s="25" t="s">
        <v>50</v>
      </c>
      <c r="X6" s="25" t="s">
        <v>51</v>
      </c>
      <c r="Y6" s="25" t="s">
        <v>117</v>
      </c>
      <c r="Z6" s="26" t="s">
        <v>51</v>
      </c>
      <c r="AA6" s="128"/>
    </row>
    <row r="7" spans="1:28" s="4" customFormat="1" x14ac:dyDescent="0.25">
      <c r="A7" s="5">
        <v>1</v>
      </c>
      <c r="B7" s="27">
        <v>1</v>
      </c>
      <c r="C7" s="27">
        <v>2</v>
      </c>
      <c r="D7" s="27">
        <v>3</v>
      </c>
      <c r="E7" s="27">
        <v>3</v>
      </c>
      <c r="F7" s="27">
        <v>4</v>
      </c>
      <c r="G7" s="27">
        <v>5</v>
      </c>
      <c r="H7" s="27"/>
      <c r="I7" s="27">
        <v>9</v>
      </c>
      <c r="J7" s="27">
        <v>10</v>
      </c>
      <c r="K7" s="27">
        <v>11</v>
      </c>
      <c r="L7" s="27">
        <v>12</v>
      </c>
      <c r="M7" s="27">
        <v>13</v>
      </c>
      <c r="N7" s="27">
        <v>14</v>
      </c>
      <c r="O7" s="27">
        <v>15</v>
      </c>
      <c r="P7" s="27">
        <v>16</v>
      </c>
      <c r="Q7" s="27">
        <v>17</v>
      </c>
      <c r="R7" s="27">
        <v>18</v>
      </c>
      <c r="S7" s="27">
        <v>19</v>
      </c>
      <c r="T7" s="27">
        <v>6</v>
      </c>
      <c r="U7" s="27">
        <v>7</v>
      </c>
      <c r="V7" s="27">
        <v>8</v>
      </c>
      <c r="W7" s="27">
        <v>9</v>
      </c>
      <c r="X7" s="27">
        <v>10</v>
      </c>
      <c r="Y7" s="27">
        <v>11</v>
      </c>
      <c r="Z7" s="27">
        <v>12</v>
      </c>
      <c r="AA7" s="27">
        <v>13</v>
      </c>
    </row>
    <row r="8" spans="1:28" s="4" customFormat="1" ht="42.75" customHeight="1" x14ac:dyDescent="0.25">
      <c r="A8" s="5"/>
      <c r="B8" s="134" t="s">
        <v>133</v>
      </c>
      <c r="C8" s="137"/>
      <c r="D8" s="28"/>
      <c r="E8" s="29"/>
      <c r="F8" s="30">
        <f>F13+F20+F29+F24+F26+F31</f>
        <v>259200684</v>
      </c>
      <c r="G8" s="30">
        <f>G13+G20+G29+G24+G26+G31</f>
        <v>219870583</v>
      </c>
      <c r="H8" s="31"/>
      <c r="I8" s="31"/>
      <c r="J8" s="31"/>
      <c r="K8" s="31"/>
      <c r="L8" s="31"/>
      <c r="M8" s="31"/>
      <c r="N8" s="31"/>
      <c r="O8" s="31"/>
      <c r="P8" s="31"/>
      <c r="Q8" s="31"/>
      <c r="R8" s="31"/>
      <c r="S8" s="31"/>
      <c r="T8" s="116"/>
      <c r="U8" s="116"/>
      <c r="V8" s="116"/>
      <c r="W8" s="116"/>
      <c r="X8" s="116"/>
      <c r="Y8" s="116"/>
      <c r="Z8" s="116"/>
      <c r="AA8" s="116"/>
    </row>
    <row r="9" spans="1:28" s="4" customFormat="1" ht="15.75" customHeight="1" x14ac:dyDescent="0.25">
      <c r="A9" s="5"/>
      <c r="B9" s="32"/>
      <c r="C9" s="33"/>
      <c r="D9" s="33"/>
      <c r="E9" s="34" t="s">
        <v>53</v>
      </c>
      <c r="F9" s="30">
        <f>F14+F27+F18+F21+F23+F15+F16+F17+F22</f>
        <v>174504944</v>
      </c>
      <c r="G9" s="30">
        <f>G14+G27+G18+G21+G23+G15+G16+G17+G22</f>
        <v>147879203</v>
      </c>
      <c r="H9" s="31"/>
      <c r="I9" s="31"/>
      <c r="J9" s="31"/>
      <c r="K9" s="31"/>
      <c r="L9" s="31"/>
      <c r="M9" s="31"/>
      <c r="N9" s="31"/>
      <c r="O9" s="31"/>
      <c r="P9" s="31"/>
      <c r="Q9" s="31"/>
      <c r="R9" s="31"/>
      <c r="S9" s="31"/>
      <c r="T9" s="129"/>
      <c r="U9" s="130"/>
      <c r="V9" s="130"/>
      <c r="W9" s="130"/>
      <c r="X9" s="130"/>
      <c r="Y9" s="130"/>
      <c r="Z9" s="130"/>
      <c r="AA9" s="131"/>
    </row>
    <row r="10" spans="1:28" s="4" customFormat="1" ht="15.75" customHeight="1" x14ac:dyDescent="0.25">
      <c r="A10" s="5"/>
      <c r="B10" s="134" t="s">
        <v>54</v>
      </c>
      <c r="C10" s="135"/>
      <c r="D10" s="135"/>
      <c r="E10" s="136"/>
      <c r="F10" s="30">
        <f>F30+F31+F28</f>
        <v>71633121</v>
      </c>
      <c r="G10" s="30">
        <f>G30+G31+G28</f>
        <v>60888154</v>
      </c>
      <c r="H10" s="31"/>
      <c r="I10" s="31"/>
      <c r="J10" s="31"/>
      <c r="K10" s="31"/>
      <c r="L10" s="31"/>
      <c r="M10" s="31"/>
      <c r="N10" s="31"/>
      <c r="O10" s="31"/>
      <c r="P10" s="31"/>
      <c r="Q10" s="31"/>
      <c r="R10" s="31"/>
      <c r="S10" s="31"/>
      <c r="T10" s="116"/>
      <c r="U10" s="116"/>
      <c r="V10" s="116"/>
      <c r="W10" s="116"/>
      <c r="X10" s="116"/>
      <c r="Y10" s="116"/>
      <c r="Z10" s="116"/>
      <c r="AA10" s="116"/>
    </row>
    <row r="11" spans="1:28" s="4" customFormat="1" x14ac:dyDescent="0.25">
      <c r="A11" s="5"/>
      <c r="B11" s="134" t="s">
        <v>63</v>
      </c>
      <c r="C11" s="135"/>
      <c r="D11" s="135"/>
      <c r="E11" s="136"/>
      <c r="F11" s="30">
        <f>F19+F25</f>
        <v>13062619</v>
      </c>
      <c r="G11" s="30">
        <f>G19+G25</f>
        <v>11103226</v>
      </c>
      <c r="H11" s="31"/>
      <c r="I11" s="31"/>
      <c r="J11" s="31"/>
      <c r="K11" s="31"/>
      <c r="L11" s="31"/>
      <c r="M11" s="31"/>
      <c r="N11" s="31"/>
      <c r="O11" s="31"/>
      <c r="P11" s="31"/>
      <c r="Q11" s="31"/>
      <c r="R11" s="31"/>
      <c r="S11" s="31"/>
      <c r="T11" s="116"/>
      <c r="U11" s="116"/>
      <c r="V11" s="116"/>
      <c r="W11" s="116"/>
      <c r="X11" s="116"/>
      <c r="Y11" s="116"/>
      <c r="Z11" s="116"/>
      <c r="AA11" s="116"/>
    </row>
    <row r="12" spans="1:28" s="4" customFormat="1" x14ac:dyDescent="0.25">
      <c r="A12" s="5"/>
      <c r="B12" s="134"/>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row>
    <row r="13" spans="1:28" x14ac:dyDescent="0.25">
      <c r="A13" s="6"/>
      <c r="B13" s="141" t="s">
        <v>55</v>
      </c>
      <c r="C13" s="141"/>
      <c r="D13" s="141"/>
      <c r="E13" s="141"/>
      <c r="F13" s="35">
        <f>SUM(F14:F19)</f>
        <v>107226872</v>
      </c>
      <c r="G13" s="35">
        <f>SUM(G14:G19)</f>
        <v>91142842</v>
      </c>
      <c r="H13" s="36"/>
      <c r="I13" s="36"/>
      <c r="J13" s="36"/>
      <c r="K13" s="36"/>
      <c r="L13" s="36"/>
      <c r="M13" s="36"/>
      <c r="N13" s="36"/>
      <c r="O13" s="36"/>
      <c r="P13" s="36"/>
      <c r="Q13" s="36"/>
      <c r="R13" s="36"/>
      <c r="S13" s="36"/>
      <c r="T13" s="102"/>
      <c r="U13" s="102"/>
      <c r="V13" s="102"/>
      <c r="W13" s="102"/>
      <c r="X13" s="102"/>
      <c r="Y13" s="102"/>
      <c r="Z13" s="102"/>
      <c r="AA13" s="102"/>
    </row>
    <row r="14" spans="1:28" ht="70.5" customHeight="1" x14ac:dyDescent="0.25">
      <c r="A14" s="6"/>
      <c r="B14" s="46" t="s">
        <v>17</v>
      </c>
      <c r="C14" s="38" t="s">
        <v>18</v>
      </c>
      <c r="D14" s="37" t="s">
        <v>16</v>
      </c>
      <c r="E14" s="37" t="s">
        <v>1</v>
      </c>
      <c r="F14" s="41">
        <f t="shared" ref="F14:F17" si="0">G14+M14</f>
        <v>34000000</v>
      </c>
      <c r="G14" s="41">
        <f>I14+J14+K14</f>
        <v>28900000</v>
      </c>
      <c r="H14" s="41"/>
      <c r="I14" s="41">
        <v>0</v>
      </c>
      <c r="J14" s="41">
        <v>28900000</v>
      </c>
      <c r="K14" s="41">
        <v>0</v>
      </c>
      <c r="L14" s="42">
        <f t="shared" ref="L14:L16" si="1">G14/F14</f>
        <v>0.85</v>
      </c>
      <c r="M14" s="41">
        <f t="shared" ref="M14:M19" si="2">N14+P14+R14</f>
        <v>5100000</v>
      </c>
      <c r="N14" s="41">
        <v>1972000</v>
      </c>
      <c r="O14" s="42">
        <f t="shared" ref="O14:O18" si="3">N14/F14</f>
        <v>5.8000000000000003E-2</v>
      </c>
      <c r="P14" s="41">
        <v>0</v>
      </c>
      <c r="Q14" s="42">
        <f t="shared" ref="Q14:Q18" si="4">P14/F14</f>
        <v>0</v>
      </c>
      <c r="R14" s="41">
        <v>3128000</v>
      </c>
      <c r="S14" s="42">
        <f t="shared" ref="S14:S18" si="5">R14/F14</f>
        <v>9.1999999999999998E-2</v>
      </c>
      <c r="T14" s="43" t="s">
        <v>81</v>
      </c>
      <c r="U14" s="44" t="s">
        <v>116</v>
      </c>
      <c r="V14" s="43"/>
      <c r="W14" s="43" t="s">
        <v>109</v>
      </c>
      <c r="X14" s="44" t="s">
        <v>108</v>
      </c>
      <c r="Y14" s="43" t="s">
        <v>130</v>
      </c>
      <c r="Z14" s="47" t="s">
        <v>80</v>
      </c>
      <c r="AA14" s="48" t="s">
        <v>134</v>
      </c>
    </row>
    <row r="15" spans="1:28" s="9" customFormat="1" ht="45.75" customHeight="1" x14ac:dyDescent="0.25">
      <c r="A15" s="7"/>
      <c r="B15" s="49" t="s">
        <v>7</v>
      </c>
      <c r="C15" s="50" t="s">
        <v>8</v>
      </c>
      <c r="D15" s="39" t="s">
        <v>16</v>
      </c>
      <c r="E15" s="39" t="s">
        <v>2</v>
      </c>
      <c r="F15" s="41">
        <f>G15+M15</f>
        <v>20000000</v>
      </c>
      <c r="G15" s="41">
        <f>I15+J15+K15</f>
        <v>17000000</v>
      </c>
      <c r="H15" s="51"/>
      <c r="I15" s="52">
        <v>0</v>
      </c>
      <c r="J15" s="52">
        <v>0</v>
      </c>
      <c r="K15" s="51">
        <v>17000000</v>
      </c>
      <c r="L15" s="53">
        <f>G15/F15</f>
        <v>0.85</v>
      </c>
      <c r="M15" s="51">
        <f>N15+P15+R15</f>
        <v>3000000</v>
      </c>
      <c r="N15" s="51">
        <v>3000000</v>
      </c>
      <c r="O15" s="53">
        <f>N15/F15</f>
        <v>0.15</v>
      </c>
      <c r="P15" s="52">
        <v>0</v>
      </c>
      <c r="Q15" s="53">
        <f>P15/F15</f>
        <v>0</v>
      </c>
      <c r="R15" s="52">
        <v>0</v>
      </c>
      <c r="S15" s="53">
        <f>R15/F15</f>
        <v>0</v>
      </c>
      <c r="T15" s="18" t="s">
        <v>110</v>
      </c>
      <c r="U15" s="44" t="s">
        <v>114</v>
      </c>
      <c r="V15" s="39"/>
      <c r="W15" s="18" t="s">
        <v>110</v>
      </c>
      <c r="X15" s="44" t="s">
        <v>118</v>
      </c>
      <c r="Y15" s="18" t="s">
        <v>97</v>
      </c>
      <c r="Z15" s="47" t="s">
        <v>80</v>
      </c>
      <c r="AA15" s="107" t="s">
        <v>135</v>
      </c>
      <c r="AB15" s="8"/>
    </row>
    <row r="16" spans="1:28" ht="42.75" customHeight="1" x14ac:dyDescent="0.25">
      <c r="A16" s="6"/>
      <c r="B16" s="46" t="s">
        <v>4</v>
      </c>
      <c r="C16" s="54" t="s">
        <v>71</v>
      </c>
      <c r="D16" s="39" t="s">
        <v>16</v>
      </c>
      <c r="E16" s="39" t="s">
        <v>2</v>
      </c>
      <c r="F16" s="41">
        <f t="shared" si="0"/>
        <v>10815000</v>
      </c>
      <c r="G16" s="41">
        <f t="shared" ref="G16:G17" si="6">I16+J16+K16</f>
        <v>9192750</v>
      </c>
      <c r="H16" s="41"/>
      <c r="I16" s="40">
        <v>0</v>
      </c>
      <c r="J16" s="40">
        <v>0</v>
      </c>
      <c r="K16" s="41">
        <v>9192750</v>
      </c>
      <c r="L16" s="42">
        <f t="shared" si="1"/>
        <v>0.85</v>
      </c>
      <c r="M16" s="41">
        <f t="shared" si="2"/>
        <v>1622250</v>
      </c>
      <c r="N16" s="41">
        <v>1622250</v>
      </c>
      <c r="O16" s="42">
        <f t="shared" si="3"/>
        <v>0.15</v>
      </c>
      <c r="P16" s="40">
        <v>0</v>
      </c>
      <c r="Q16" s="42">
        <f t="shared" si="4"/>
        <v>0</v>
      </c>
      <c r="R16" s="40">
        <v>0</v>
      </c>
      <c r="S16" s="42">
        <f t="shared" si="5"/>
        <v>0</v>
      </c>
      <c r="T16" s="97" t="s">
        <v>111</v>
      </c>
      <c r="U16" s="44" t="s">
        <v>115</v>
      </c>
      <c r="V16" s="56"/>
      <c r="W16" s="98" t="s">
        <v>111</v>
      </c>
      <c r="X16" s="44" t="s">
        <v>118</v>
      </c>
      <c r="Y16" s="43" t="s">
        <v>96</v>
      </c>
      <c r="Z16" s="47" t="s">
        <v>80</v>
      </c>
      <c r="AA16" s="108"/>
      <c r="AB16" s="11"/>
    </row>
    <row r="17" spans="1:270" ht="42.75" customHeight="1" x14ac:dyDescent="0.25">
      <c r="A17" s="6"/>
      <c r="B17" s="46" t="s">
        <v>6</v>
      </c>
      <c r="C17" s="54" t="s">
        <v>72</v>
      </c>
      <c r="D17" s="39" t="s">
        <v>16</v>
      </c>
      <c r="E17" s="39" t="s">
        <v>2</v>
      </c>
      <c r="F17" s="40">
        <f t="shared" si="0"/>
        <v>34340685</v>
      </c>
      <c r="G17" s="41">
        <f t="shared" si="6"/>
        <v>29189583</v>
      </c>
      <c r="H17" s="41"/>
      <c r="I17" s="40">
        <v>0</v>
      </c>
      <c r="J17" s="40">
        <v>0</v>
      </c>
      <c r="K17" s="40">
        <v>29189583</v>
      </c>
      <c r="L17" s="42">
        <f t="shared" ref="L17:L18" si="7">G17/F17</f>
        <v>0.85000002183998369</v>
      </c>
      <c r="M17" s="41">
        <f t="shared" si="2"/>
        <v>5151102</v>
      </c>
      <c r="N17" s="40">
        <v>5151102</v>
      </c>
      <c r="O17" s="42">
        <f t="shared" si="3"/>
        <v>0.14999997816001631</v>
      </c>
      <c r="P17" s="40">
        <v>0</v>
      </c>
      <c r="Q17" s="42">
        <f t="shared" si="4"/>
        <v>0</v>
      </c>
      <c r="R17" s="40">
        <v>0</v>
      </c>
      <c r="S17" s="42">
        <f t="shared" si="5"/>
        <v>0</v>
      </c>
      <c r="T17" s="43" t="s">
        <v>74</v>
      </c>
      <c r="U17" s="44" t="s">
        <v>119</v>
      </c>
      <c r="V17" s="57"/>
      <c r="W17" s="43" t="s">
        <v>76</v>
      </c>
      <c r="X17" s="44" t="s">
        <v>126</v>
      </c>
      <c r="Y17" s="43" t="s">
        <v>77</v>
      </c>
      <c r="Z17" s="47" t="s">
        <v>80</v>
      </c>
      <c r="AA17" s="109"/>
    </row>
    <row r="18" spans="1:270" ht="127.5" x14ac:dyDescent="0.25">
      <c r="A18" s="6"/>
      <c r="B18" s="37" t="s">
        <v>22</v>
      </c>
      <c r="C18" s="38" t="s">
        <v>73</v>
      </c>
      <c r="D18" s="39" t="s">
        <v>16</v>
      </c>
      <c r="E18" s="39" t="s">
        <v>2</v>
      </c>
      <c r="F18" s="41">
        <f t="shared" ref="F18" si="8">G18+M18</f>
        <v>4221187</v>
      </c>
      <c r="G18" s="41">
        <f>I18+J18+K18</f>
        <v>3588009</v>
      </c>
      <c r="H18" s="41"/>
      <c r="I18" s="40">
        <v>0</v>
      </c>
      <c r="J18" s="40">
        <v>0</v>
      </c>
      <c r="K18" s="40">
        <v>3588009</v>
      </c>
      <c r="L18" s="42">
        <f t="shared" si="7"/>
        <v>0.85000001184500951</v>
      </c>
      <c r="M18" s="41">
        <f t="shared" si="2"/>
        <v>633178</v>
      </c>
      <c r="N18" s="40">
        <v>0</v>
      </c>
      <c r="O18" s="42">
        <f t="shared" si="3"/>
        <v>0</v>
      </c>
      <c r="P18" s="40">
        <v>0</v>
      </c>
      <c r="Q18" s="42">
        <f t="shared" si="4"/>
        <v>0</v>
      </c>
      <c r="R18" s="40">
        <v>633178</v>
      </c>
      <c r="S18" s="42">
        <f t="shared" si="5"/>
        <v>0.14999998815499052</v>
      </c>
      <c r="T18" s="43" t="s">
        <v>75</v>
      </c>
      <c r="U18" s="100" t="s">
        <v>80</v>
      </c>
      <c r="V18" s="56"/>
      <c r="W18" s="43" t="s">
        <v>75</v>
      </c>
      <c r="X18" s="100" t="s">
        <v>80</v>
      </c>
      <c r="Y18" s="43" t="s">
        <v>77</v>
      </c>
      <c r="Z18" s="100" t="s">
        <v>80</v>
      </c>
      <c r="AA18" s="101" t="s">
        <v>139</v>
      </c>
    </row>
    <row r="19" spans="1:270" ht="30" customHeight="1" x14ac:dyDescent="0.25">
      <c r="A19" s="6"/>
      <c r="B19" s="46" t="s">
        <v>60</v>
      </c>
      <c r="C19" s="38" t="s">
        <v>61</v>
      </c>
      <c r="D19" s="37" t="s">
        <v>3</v>
      </c>
      <c r="E19" s="37" t="s">
        <v>2</v>
      </c>
      <c r="F19" s="41">
        <f>G19+M19</f>
        <v>3850000</v>
      </c>
      <c r="G19" s="41">
        <f>I19+J19+K19</f>
        <v>3272500</v>
      </c>
      <c r="H19" s="41"/>
      <c r="I19" s="41">
        <v>0</v>
      </c>
      <c r="J19" s="41">
        <v>0</v>
      </c>
      <c r="K19" s="41">
        <v>3272500</v>
      </c>
      <c r="L19" s="42">
        <f>G19/F19</f>
        <v>0.85</v>
      </c>
      <c r="M19" s="41">
        <f t="shared" si="2"/>
        <v>577500</v>
      </c>
      <c r="N19" s="41">
        <v>577500</v>
      </c>
      <c r="O19" s="42">
        <f>N19/F19</f>
        <v>0.15</v>
      </c>
      <c r="P19" s="41">
        <v>0</v>
      </c>
      <c r="Q19" s="42">
        <f>P19/F19</f>
        <v>0</v>
      </c>
      <c r="R19" s="41">
        <v>0</v>
      </c>
      <c r="S19" s="42">
        <f>R19/F19</f>
        <v>0</v>
      </c>
      <c r="T19" s="59">
        <v>2019</v>
      </c>
      <c r="U19" s="55" t="s">
        <v>28</v>
      </c>
      <c r="V19" s="60"/>
      <c r="W19" s="59">
        <v>2019</v>
      </c>
      <c r="X19" s="55" t="s">
        <v>28</v>
      </c>
      <c r="Y19" s="59">
        <v>2019</v>
      </c>
      <c r="Z19" s="55" t="s">
        <v>28</v>
      </c>
    </row>
    <row r="20" spans="1:270" x14ac:dyDescent="0.25">
      <c r="A20" s="6"/>
      <c r="B20" s="141" t="s">
        <v>56</v>
      </c>
      <c r="C20" s="141"/>
      <c r="D20" s="141"/>
      <c r="E20" s="141"/>
      <c r="F20" s="61">
        <f>SUM(F21:F23)</f>
        <v>55299609</v>
      </c>
      <c r="G20" s="61">
        <f>G21+G23+G22</f>
        <v>46554668</v>
      </c>
      <c r="H20" s="62"/>
      <c r="I20" s="63"/>
      <c r="J20" s="63"/>
      <c r="K20" s="63"/>
      <c r="L20" s="64"/>
      <c r="M20" s="62"/>
      <c r="N20" s="63"/>
      <c r="O20" s="64"/>
      <c r="P20" s="63"/>
      <c r="Q20" s="64"/>
      <c r="R20" s="63"/>
      <c r="S20" s="64"/>
      <c r="T20" s="103"/>
      <c r="U20" s="103"/>
      <c r="V20" s="103"/>
      <c r="W20" s="103"/>
      <c r="X20" s="103"/>
      <c r="Y20" s="103"/>
      <c r="Z20" s="103"/>
      <c r="AA20" s="103"/>
    </row>
    <row r="21" spans="1:270" s="13" customFormat="1" ht="124.5" customHeight="1" x14ac:dyDescent="0.25">
      <c r="A21" s="12"/>
      <c r="B21" s="65" t="s">
        <v>69</v>
      </c>
      <c r="C21" s="66" t="s">
        <v>70</v>
      </c>
      <c r="D21" s="67"/>
      <c r="E21" s="67" t="s">
        <v>1</v>
      </c>
      <c r="F21" s="68">
        <f>G21+M21</f>
        <v>10007862</v>
      </c>
      <c r="G21" s="68">
        <f>I21+J21+K21+1</f>
        <v>8506683</v>
      </c>
      <c r="H21" s="68"/>
      <c r="I21" s="69">
        <v>0</v>
      </c>
      <c r="J21" s="69">
        <v>8506682</v>
      </c>
      <c r="K21" s="69">
        <v>0</v>
      </c>
      <c r="L21" s="70">
        <f t="shared" ref="L21:L22" si="9">G21/F21</f>
        <v>0.85000002997643254</v>
      </c>
      <c r="M21" s="68">
        <f>N21+P21+R21</f>
        <v>1501179</v>
      </c>
      <c r="N21" s="69">
        <v>0</v>
      </c>
      <c r="O21" s="70">
        <f t="shared" ref="O21:O22" si="10">N21/F21</f>
        <v>0</v>
      </c>
      <c r="P21" s="69">
        <v>0</v>
      </c>
      <c r="Q21" s="70">
        <f t="shared" ref="Q21:Q22" si="11">P21/F21</f>
        <v>0</v>
      </c>
      <c r="R21" s="69">
        <v>1501179</v>
      </c>
      <c r="S21" s="70">
        <f t="shared" ref="S21:S22" si="12">R21/F21</f>
        <v>0.14999997002356746</v>
      </c>
      <c r="T21" s="71" t="s">
        <v>5</v>
      </c>
      <c r="U21" s="71" t="s">
        <v>5</v>
      </c>
      <c r="V21" s="60" t="s">
        <v>5</v>
      </c>
      <c r="W21" s="72" t="s">
        <v>103</v>
      </c>
      <c r="X21" s="73" t="s">
        <v>93</v>
      </c>
      <c r="Y21" s="72" t="s">
        <v>104</v>
      </c>
      <c r="Z21" s="47" t="s">
        <v>80</v>
      </c>
      <c r="AA21" s="74" t="s">
        <v>127</v>
      </c>
      <c r="AB21" s="1"/>
      <c r="AC21" s="1"/>
      <c r="AD21" s="1"/>
      <c r="AE21" s="1"/>
      <c r="AF21" s="1"/>
      <c r="AG21" s="1"/>
      <c r="AH21" s="1"/>
      <c r="AI21" s="1"/>
      <c r="AJ21" s="1"/>
      <c r="AK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row>
    <row r="22" spans="1:270" ht="96.75" customHeight="1" x14ac:dyDescent="0.25">
      <c r="A22" s="6"/>
      <c r="B22" s="37" t="s">
        <v>64</v>
      </c>
      <c r="C22" s="38" t="s">
        <v>120</v>
      </c>
      <c r="D22" s="39" t="s">
        <v>3</v>
      </c>
      <c r="E22" s="39" t="s">
        <v>1</v>
      </c>
      <c r="F22" s="41">
        <f>G22+M22</f>
        <v>32507612</v>
      </c>
      <c r="G22" s="41">
        <f>I22+J22+K22</f>
        <v>27631470</v>
      </c>
      <c r="H22" s="41"/>
      <c r="I22" s="40">
        <v>0</v>
      </c>
      <c r="J22" s="40">
        <v>27631470</v>
      </c>
      <c r="K22" s="40">
        <v>0</v>
      </c>
      <c r="L22" s="42">
        <f t="shared" si="9"/>
        <v>0.84999999384759484</v>
      </c>
      <c r="M22" s="41">
        <f>N22+P22+R22</f>
        <v>4876142</v>
      </c>
      <c r="N22" s="40">
        <v>4876142</v>
      </c>
      <c r="O22" s="42">
        <f t="shared" si="10"/>
        <v>0.15000000615240516</v>
      </c>
      <c r="P22" s="40">
        <v>0</v>
      </c>
      <c r="Q22" s="42">
        <f t="shared" si="11"/>
        <v>0</v>
      </c>
      <c r="R22" s="40">
        <v>0</v>
      </c>
      <c r="S22" s="42">
        <f t="shared" si="12"/>
        <v>0</v>
      </c>
      <c r="T22" s="43" t="s">
        <v>68</v>
      </c>
      <c r="U22" s="44" t="s">
        <v>83</v>
      </c>
      <c r="V22" s="44">
        <v>42923</v>
      </c>
      <c r="W22" s="43" t="s">
        <v>105</v>
      </c>
      <c r="X22" s="44" t="s">
        <v>85</v>
      </c>
      <c r="Y22" s="43" t="s">
        <v>112</v>
      </c>
      <c r="Z22" s="47" t="s">
        <v>80</v>
      </c>
      <c r="AA22" s="74" t="s">
        <v>138</v>
      </c>
      <c r="AB22" s="14"/>
    </row>
    <row r="23" spans="1:270" ht="63.75" customHeight="1" x14ac:dyDescent="0.25">
      <c r="A23" s="6"/>
      <c r="B23" s="37" t="s">
        <v>94</v>
      </c>
      <c r="C23" s="38" t="s">
        <v>21</v>
      </c>
      <c r="D23" s="43" t="s">
        <v>5</v>
      </c>
      <c r="E23" s="37" t="s">
        <v>1</v>
      </c>
      <c r="F23" s="75">
        <v>12784135</v>
      </c>
      <c r="G23" s="75">
        <v>10416515</v>
      </c>
      <c r="H23" s="41"/>
      <c r="I23" s="41">
        <v>0</v>
      </c>
      <c r="J23" s="76">
        <v>10416515</v>
      </c>
      <c r="K23" s="41">
        <v>0</v>
      </c>
      <c r="L23" s="42" t="e">
        <f>#REF!/#REF!</f>
        <v>#REF!</v>
      </c>
      <c r="M23" s="51">
        <f>N23+P23+R23</f>
        <v>2367620</v>
      </c>
      <c r="N23" s="51">
        <v>2367620</v>
      </c>
      <c r="O23" s="42" t="e">
        <f>N23/#REF!</f>
        <v>#REF!</v>
      </c>
      <c r="P23" s="41">
        <v>0</v>
      </c>
      <c r="Q23" s="42" t="e">
        <f>P23/#REF!</f>
        <v>#REF!</v>
      </c>
      <c r="R23" s="41">
        <v>0</v>
      </c>
      <c r="S23" s="42" t="e">
        <f>R23/#REF!</f>
        <v>#REF!</v>
      </c>
      <c r="T23" s="104" t="s">
        <v>136</v>
      </c>
      <c r="U23" s="105"/>
      <c r="V23" s="105"/>
      <c r="W23" s="105"/>
      <c r="X23" s="105"/>
      <c r="Y23" s="105"/>
      <c r="Z23" s="105"/>
      <c r="AA23" s="106"/>
      <c r="AB23" s="14"/>
    </row>
    <row r="24" spans="1:270" x14ac:dyDescent="0.25">
      <c r="A24" s="6"/>
      <c r="B24" s="141" t="s">
        <v>59</v>
      </c>
      <c r="C24" s="141"/>
      <c r="D24" s="141"/>
      <c r="E24" s="141"/>
      <c r="F24" s="35">
        <f>SUM(F25:F25)</f>
        <v>9212619</v>
      </c>
      <c r="G24" s="35">
        <f>SUM(G25:G25)</f>
        <v>7830726</v>
      </c>
      <c r="H24" s="36"/>
      <c r="I24" s="36"/>
      <c r="J24" s="36"/>
      <c r="K24" s="36"/>
      <c r="L24" s="36"/>
      <c r="M24" s="36"/>
      <c r="N24" s="36"/>
      <c r="O24" s="36"/>
      <c r="P24" s="36"/>
      <c r="Q24" s="36"/>
      <c r="R24" s="36"/>
      <c r="S24" s="36"/>
      <c r="T24" s="102"/>
      <c r="U24" s="102"/>
      <c r="V24" s="102"/>
      <c r="W24" s="102"/>
      <c r="X24" s="102"/>
      <c r="Y24" s="102"/>
      <c r="Z24" s="102"/>
      <c r="AA24" s="102"/>
    </row>
    <row r="25" spans="1:270" ht="43.5" customHeight="1" x14ac:dyDescent="0.25">
      <c r="A25" s="6"/>
      <c r="B25" s="37" t="s">
        <v>123</v>
      </c>
      <c r="C25" s="38" t="s">
        <v>19</v>
      </c>
      <c r="D25" s="39" t="s">
        <v>3</v>
      </c>
      <c r="E25" s="39" t="s">
        <v>0</v>
      </c>
      <c r="F25" s="41">
        <v>9212619</v>
      </c>
      <c r="G25" s="41">
        <v>7830726</v>
      </c>
      <c r="H25" s="41">
        <v>0</v>
      </c>
      <c r="I25" s="40">
        <v>0</v>
      </c>
      <c r="J25" s="41">
        <v>7830726</v>
      </c>
      <c r="K25" s="40">
        <v>0</v>
      </c>
      <c r="L25" s="42">
        <v>0.84999998371798513</v>
      </c>
      <c r="M25" s="41">
        <v>1381893</v>
      </c>
      <c r="N25" s="41">
        <v>1381893</v>
      </c>
      <c r="O25" s="42">
        <v>0.15000001628201493</v>
      </c>
      <c r="P25" s="40">
        <v>0</v>
      </c>
      <c r="Q25" s="42">
        <v>0</v>
      </c>
      <c r="R25" s="40">
        <v>0</v>
      </c>
      <c r="S25" s="42">
        <v>0</v>
      </c>
      <c r="T25" s="43" t="s">
        <v>66</v>
      </c>
      <c r="U25" s="45" t="s">
        <v>28</v>
      </c>
      <c r="V25" s="43"/>
      <c r="W25" s="43" t="s">
        <v>66</v>
      </c>
      <c r="X25" s="45" t="s">
        <v>28</v>
      </c>
      <c r="Y25" s="43" t="s">
        <v>67</v>
      </c>
      <c r="Z25" s="45" t="s">
        <v>28</v>
      </c>
      <c r="AA25" s="58"/>
    </row>
    <row r="26" spans="1:270" x14ac:dyDescent="0.25">
      <c r="A26" s="6"/>
      <c r="B26" s="141" t="s">
        <v>57</v>
      </c>
      <c r="C26" s="141"/>
      <c r="D26" s="141"/>
      <c r="E26" s="141"/>
      <c r="F26" s="35">
        <f>SUM(F27:F28)</f>
        <v>20304838</v>
      </c>
      <c r="G26" s="35">
        <f>SUM(G27:G28)</f>
        <v>17259114</v>
      </c>
      <c r="H26" s="36"/>
      <c r="I26" s="36"/>
      <c r="J26" s="36"/>
      <c r="K26" s="36"/>
      <c r="L26" s="36"/>
      <c r="M26" s="36"/>
      <c r="N26" s="36"/>
      <c r="O26" s="36"/>
      <c r="P26" s="36"/>
      <c r="Q26" s="36"/>
      <c r="R26" s="36"/>
      <c r="S26" s="36"/>
      <c r="T26" s="102"/>
      <c r="U26" s="102"/>
      <c r="V26" s="102"/>
      <c r="W26" s="102"/>
      <c r="X26" s="102"/>
      <c r="Y26" s="102"/>
      <c r="Z26" s="102"/>
      <c r="AA26" s="102"/>
    </row>
    <row r="27" spans="1:270" s="9" customFormat="1" ht="75" customHeight="1" x14ac:dyDescent="0.25">
      <c r="A27" s="15"/>
      <c r="B27" s="77" t="s">
        <v>65</v>
      </c>
      <c r="C27" s="78" t="s">
        <v>124</v>
      </c>
      <c r="D27" s="39" t="s">
        <v>3</v>
      </c>
      <c r="E27" s="39" t="s">
        <v>1</v>
      </c>
      <c r="F27" s="41">
        <v>15828463</v>
      </c>
      <c r="G27" s="41">
        <v>13454193</v>
      </c>
      <c r="H27" s="41"/>
      <c r="I27" s="40">
        <v>0</v>
      </c>
      <c r="J27" s="40">
        <v>17259114</v>
      </c>
      <c r="K27" s="40">
        <v>0</v>
      </c>
      <c r="L27" s="42">
        <f>G27/F27</f>
        <v>0.84999996525246957</v>
      </c>
      <c r="M27" s="41">
        <f>N27+P27+R27</f>
        <v>3045727</v>
      </c>
      <c r="N27" s="40">
        <v>1827439</v>
      </c>
      <c r="O27" s="42">
        <f>N27/F27</f>
        <v>0.11545271325459712</v>
      </c>
      <c r="P27" s="40">
        <v>0</v>
      </c>
      <c r="Q27" s="42">
        <f>P27/F27</f>
        <v>0</v>
      </c>
      <c r="R27" s="40">
        <v>1218288</v>
      </c>
      <c r="S27" s="42">
        <f>R27/F27</f>
        <v>7.6968180675533696E-2</v>
      </c>
      <c r="T27" s="43" t="s">
        <v>62</v>
      </c>
      <c r="U27" s="44" t="s">
        <v>92</v>
      </c>
      <c r="V27" s="43"/>
      <c r="W27" s="43" t="s">
        <v>62</v>
      </c>
      <c r="X27" s="44" t="s">
        <v>107</v>
      </c>
      <c r="Y27" s="99" t="s">
        <v>113</v>
      </c>
      <c r="Z27" s="47" t="s">
        <v>80</v>
      </c>
      <c r="AA27" s="79" t="s">
        <v>137</v>
      </c>
      <c r="AB27" s="11"/>
    </row>
    <row r="28" spans="1:270" s="13" customFormat="1" ht="70.5" customHeight="1" x14ac:dyDescent="0.25">
      <c r="A28" s="16"/>
      <c r="B28" s="77" t="s">
        <v>65</v>
      </c>
      <c r="C28" s="78" t="s">
        <v>125</v>
      </c>
      <c r="D28" s="39" t="s">
        <v>3</v>
      </c>
      <c r="E28" s="39" t="s">
        <v>1</v>
      </c>
      <c r="F28" s="41">
        <v>4476375</v>
      </c>
      <c r="G28" s="41">
        <v>3804921</v>
      </c>
      <c r="H28" s="41"/>
      <c r="I28" s="40"/>
      <c r="J28" s="40"/>
      <c r="K28" s="40"/>
      <c r="L28" s="42"/>
      <c r="M28" s="41"/>
      <c r="N28" s="40"/>
      <c r="O28" s="42"/>
      <c r="P28" s="40"/>
      <c r="Q28" s="42"/>
      <c r="R28" s="40"/>
      <c r="S28" s="42"/>
      <c r="T28" s="43" t="s">
        <v>78</v>
      </c>
      <c r="U28" s="45" t="s">
        <v>28</v>
      </c>
      <c r="V28" s="43"/>
      <c r="W28" s="43" t="s">
        <v>90</v>
      </c>
      <c r="X28" s="45" t="s">
        <v>28</v>
      </c>
      <c r="Y28" s="43" t="s">
        <v>79</v>
      </c>
      <c r="Z28" s="45" t="s">
        <v>28</v>
      </c>
      <c r="AA28" s="80"/>
      <c r="AB28" s="1"/>
      <c r="AC28" s="1"/>
      <c r="AD28" s="1"/>
      <c r="AE28" s="1"/>
      <c r="AF28" s="1"/>
    </row>
    <row r="29" spans="1:270" s="13" customFormat="1" ht="15.75" customHeight="1" x14ac:dyDescent="0.25">
      <c r="A29" s="16"/>
      <c r="B29" s="141" t="s">
        <v>58</v>
      </c>
      <c r="C29" s="141"/>
      <c r="D29" s="141"/>
      <c r="E29" s="141"/>
      <c r="F29" s="35">
        <f>F30</f>
        <v>3258896</v>
      </c>
      <c r="G29" s="35">
        <f>G30</f>
        <v>2770061</v>
      </c>
      <c r="H29" s="36"/>
      <c r="I29" s="36"/>
      <c r="J29" s="36"/>
      <c r="K29" s="36"/>
      <c r="L29" s="36"/>
      <c r="M29" s="36"/>
      <c r="N29" s="36"/>
      <c r="O29" s="36"/>
      <c r="P29" s="36"/>
      <c r="Q29" s="36"/>
      <c r="R29" s="36"/>
      <c r="S29" s="36"/>
      <c r="T29" s="102"/>
      <c r="U29" s="102"/>
      <c r="V29" s="102"/>
      <c r="W29" s="102"/>
      <c r="X29" s="102"/>
      <c r="Y29" s="102"/>
      <c r="Z29" s="102"/>
      <c r="AA29" s="102"/>
      <c r="AB29" s="1"/>
      <c r="AC29" s="1"/>
      <c r="AD29" s="1"/>
      <c r="AE29" s="1"/>
      <c r="AF29" s="1"/>
    </row>
    <row r="30" spans="1:270" s="13" customFormat="1" ht="90" customHeight="1" x14ac:dyDescent="0.25">
      <c r="A30" s="16"/>
      <c r="B30" s="37" t="s">
        <v>20</v>
      </c>
      <c r="C30" s="38" t="s">
        <v>106</v>
      </c>
      <c r="D30" s="39" t="s">
        <v>3</v>
      </c>
      <c r="E30" s="39" t="s">
        <v>2</v>
      </c>
      <c r="F30" s="41">
        <f>G30+M30</f>
        <v>3258896</v>
      </c>
      <c r="G30" s="41">
        <f>I30+J30+K30</f>
        <v>2770061</v>
      </c>
      <c r="H30" s="41"/>
      <c r="I30" s="40">
        <v>0</v>
      </c>
      <c r="J30" s="40">
        <v>0</v>
      </c>
      <c r="K30" s="40">
        <v>2770061</v>
      </c>
      <c r="L30" s="42">
        <f>G30/F30</f>
        <v>0.84999981588857088</v>
      </c>
      <c r="M30" s="41">
        <f>N30+P30+R30</f>
        <v>488835</v>
      </c>
      <c r="N30" s="40">
        <v>488835</v>
      </c>
      <c r="O30" s="42">
        <f>N30/F30</f>
        <v>0.15000018411142915</v>
      </c>
      <c r="P30" s="40">
        <v>0</v>
      </c>
      <c r="Q30" s="42">
        <f>P30/F30</f>
        <v>0</v>
      </c>
      <c r="R30" s="40">
        <v>0</v>
      </c>
      <c r="S30" s="42">
        <f>R30/F30</f>
        <v>0</v>
      </c>
      <c r="T30" s="43" t="s">
        <v>78</v>
      </c>
      <c r="U30" s="45" t="s">
        <v>28</v>
      </c>
      <c r="V30" s="56"/>
      <c r="W30" s="43" t="s">
        <v>78</v>
      </c>
      <c r="X30" s="45" t="s">
        <v>28</v>
      </c>
      <c r="Y30" s="43" t="s">
        <v>79</v>
      </c>
      <c r="Z30" s="45" t="s">
        <v>28</v>
      </c>
      <c r="AA30" s="81" t="s">
        <v>128</v>
      </c>
      <c r="AB30" s="1"/>
      <c r="AC30" s="1"/>
      <c r="AD30" s="1"/>
      <c r="AE30" s="1"/>
      <c r="AF30" s="1"/>
    </row>
    <row r="31" spans="1:270" ht="15.75" customHeight="1" x14ac:dyDescent="0.25">
      <c r="A31" s="10">
        <v>15</v>
      </c>
      <c r="B31" s="141" t="s">
        <v>84</v>
      </c>
      <c r="C31" s="141"/>
      <c r="D31" s="141"/>
      <c r="E31" s="141"/>
      <c r="F31" s="35">
        <f>SUM(F32:F35)</f>
        <v>63897850</v>
      </c>
      <c r="G31" s="35">
        <f>SUM(G32:G35)</f>
        <v>54313172</v>
      </c>
      <c r="H31" s="36"/>
      <c r="I31" s="36"/>
      <c r="J31" s="36"/>
      <c r="K31" s="36"/>
      <c r="L31" s="36"/>
      <c r="M31" s="36"/>
      <c r="N31" s="36"/>
      <c r="O31" s="36"/>
      <c r="P31" s="36"/>
      <c r="Q31" s="36"/>
      <c r="R31" s="36"/>
      <c r="S31" s="36"/>
      <c r="T31" s="82" t="s">
        <v>13</v>
      </c>
      <c r="U31" s="83" t="s">
        <v>28</v>
      </c>
      <c r="V31" s="83"/>
      <c r="W31" s="82" t="s">
        <v>14</v>
      </c>
      <c r="X31" s="83" t="s">
        <v>28</v>
      </c>
      <c r="Y31" s="82" t="s">
        <v>15</v>
      </c>
      <c r="Z31" s="83" t="s">
        <v>28</v>
      </c>
      <c r="AA31" s="84"/>
    </row>
    <row r="32" spans="1:270" ht="60.75" hidden="1" customHeight="1" x14ac:dyDescent="0.25">
      <c r="A32" s="10"/>
      <c r="B32" s="46" t="s">
        <v>9</v>
      </c>
      <c r="C32" s="54" t="s">
        <v>27</v>
      </c>
      <c r="D32" s="39" t="s">
        <v>3</v>
      </c>
      <c r="E32" s="39" t="s">
        <v>0</v>
      </c>
      <c r="F32" s="41">
        <f>G32+M32</f>
        <v>23950418</v>
      </c>
      <c r="G32" s="41">
        <f>I32+J32+K32</f>
        <v>20357855</v>
      </c>
      <c r="H32" s="41"/>
      <c r="I32" s="40">
        <v>20357855</v>
      </c>
      <c r="J32" s="40">
        <v>0</v>
      </c>
      <c r="K32" s="40">
        <v>0</v>
      </c>
      <c r="L32" s="42">
        <f>G32/F32</f>
        <v>0.84999998747412253</v>
      </c>
      <c r="M32" s="41">
        <f t="shared" ref="M32" si="13">N32+P32+R32</f>
        <v>3592563</v>
      </c>
      <c r="N32" s="40">
        <v>3592563</v>
      </c>
      <c r="O32" s="42">
        <f>N32/F32</f>
        <v>0.15000001252587741</v>
      </c>
      <c r="P32" s="40">
        <v>0</v>
      </c>
      <c r="Q32" s="42">
        <f>P32/F32</f>
        <v>0</v>
      </c>
      <c r="R32" s="40">
        <v>0</v>
      </c>
      <c r="S32" s="42">
        <f>R32/F32</f>
        <v>0</v>
      </c>
      <c r="T32" s="39" t="s">
        <v>13</v>
      </c>
      <c r="U32" s="45" t="s">
        <v>28</v>
      </c>
      <c r="V32" s="43"/>
      <c r="W32" s="39" t="s">
        <v>14</v>
      </c>
      <c r="X32" s="45" t="s">
        <v>28</v>
      </c>
      <c r="Y32" s="39" t="s">
        <v>15</v>
      </c>
      <c r="Z32" s="45" t="s">
        <v>28</v>
      </c>
      <c r="AA32" s="58"/>
    </row>
    <row r="33" spans="1:27" s="13" customFormat="1" ht="57" hidden="1" customHeight="1" x14ac:dyDescent="0.25">
      <c r="A33" s="6"/>
      <c r="B33" s="46" t="s">
        <v>11</v>
      </c>
      <c r="C33" s="54" t="s">
        <v>25</v>
      </c>
      <c r="D33" s="39" t="s">
        <v>3</v>
      </c>
      <c r="E33" s="39" t="s">
        <v>2</v>
      </c>
      <c r="F33" s="41">
        <f>G33+M33</f>
        <v>4200048</v>
      </c>
      <c r="G33" s="41">
        <f>I33+J33+K33</f>
        <v>3570041</v>
      </c>
      <c r="H33" s="41"/>
      <c r="I33" s="40">
        <v>0</v>
      </c>
      <c r="J33" s="40">
        <v>0</v>
      </c>
      <c r="K33" s="40">
        <v>3570041</v>
      </c>
      <c r="L33" s="42">
        <f>G33/F33</f>
        <v>0.85000004761850345</v>
      </c>
      <c r="M33" s="41">
        <f>N33+P33+R33</f>
        <v>630007</v>
      </c>
      <c r="N33" s="40">
        <v>630007</v>
      </c>
      <c r="O33" s="42">
        <f>N33/F33</f>
        <v>0.1499999523814966</v>
      </c>
      <c r="P33" s="40">
        <v>0</v>
      </c>
      <c r="Q33" s="42">
        <f>P33/F33</f>
        <v>0</v>
      </c>
      <c r="R33" s="40">
        <v>0</v>
      </c>
      <c r="S33" s="42">
        <f>R33/F33</f>
        <v>0</v>
      </c>
      <c r="T33" s="39" t="s">
        <v>13</v>
      </c>
      <c r="U33" s="45" t="s">
        <v>28</v>
      </c>
      <c r="V33" s="43"/>
      <c r="W33" s="39" t="s">
        <v>14</v>
      </c>
      <c r="X33" s="45" t="s">
        <v>28</v>
      </c>
      <c r="Y33" s="39" t="s">
        <v>15</v>
      </c>
      <c r="Z33" s="45" t="s">
        <v>28</v>
      </c>
      <c r="AA33" s="85"/>
    </row>
    <row r="34" spans="1:27" ht="53.25" hidden="1" customHeight="1" x14ac:dyDescent="0.25">
      <c r="A34" s="6">
        <v>96</v>
      </c>
      <c r="B34" s="46" t="s">
        <v>10</v>
      </c>
      <c r="C34" s="54" t="s">
        <v>26</v>
      </c>
      <c r="D34" s="39" t="s">
        <v>3</v>
      </c>
      <c r="E34" s="39" t="s">
        <v>1</v>
      </c>
      <c r="F34" s="41">
        <f>G34+M34</f>
        <v>23047384</v>
      </c>
      <c r="G34" s="41">
        <f>I34+J34+K34</f>
        <v>19590276</v>
      </c>
      <c r="H34" s="41"/>
      <c r="I34" s="40">
        <v>0</v>
      </c>
      <c r="J34" s="40">
        <v>19590276</v>
      </c>
      <c r="K34" s="40">
        <v>0</v>
      </c>
      <c r="L34" s="42">
        <f>G34/F34</f>
        <v>0.84999998264445109</v>
      </c>
      <c r="M34" s="41">
        <f>N34+P34+R34</f>
        <v>3457108</v>
      </c>
      <c r="N34" s="40">
        <v>3457108</v>
      </c>
      <c r="O34" s="42">
        <f>N34/F34</f>
        <v>0.15000001735554891</v>
      </c>
      <c r="P34" s="40">
        <v>0</v>
      </c>
      <c r="Q34" s="42">
        <f>P34/F34</f>
        <v>0</v>
      </c>
      <c r="R34" s="40">
        <v>0</v>
      </c>
      <c r="S34" s="42">
        <f>R34/F34</f>
        <v>0</v>
      </c>
      <c r="T34" s="39" t="s">
        <v>13</v>
      </c>
      <c r="U34" s="45" t="s">
        <v>28</v>
      </c>
      <c r="V34" s="43"/>
      <c r="W34" s="39" t="s">
        <v>14</v>
      </c>
      <c r="X34" s="45" t="s">
        <v>28</v>
      </c>
      <c r="Y34" s="39" t="s">
        <v>15</v>
      </c>
      <c r="Z34" s="45" t="s">
        <v>28</v>
      </c>
      <c r="AA34" s="58"/>
    </row>
    <row r="35" spans="1:27" ht="48.75" hidden="1" customHeight="1" x14ac:dyDescent="0.25">
      <c r="A35" s="6"/>
      <c r="B35" s="46" t="s">
        <v>12</v>
      </c>
      <c r="C35" s="54" t="s">
        <v>24</v>
      </c>
      <c r="D35" s="39" t="s">
        <v>3</v>
      </c>
      <c r="E35" s="39" t="s">
        <v>2</v>
      </c>
      <c r="F35" s="41">
        <f>G35+M35</f>
        <v>12700000</v>
      </c>
      <c r="G35" s="41">
        <f>I35+J35+K35</f>
        <v>10795000</v>
      </c>
      <c r="H35" s="41"/>
      <c r="I35" s="40">
        <v>0</v>
      </c>
      <c r="J35" s="40">
        <v>0</v>
      </c>
      <c r="K35" s="40">
        <v>10795000</v>
      </c>
      <c r="L35" s="42">
        <f>G35/F35</f>
        <v>0.85</v>
      </c>
      <c r="M35" s="41">
        <f>N35+P35+R35</f>
        <v>1905000</v>
      </c>
      <c r="N35" s="40">
        <v>1905000</v>
      </c>
      <c r="O35" s="42">
        <f>N35/F35</f>
        <v>0.15</v>
      </c>
      <c r="P35" s="40">
        <v>0</v>
      </c>
      <c r="Q35" s="42">
        <f>P35/F35</f>
        <v>0</v>
      </c>
      <c r="R35" s="40">
        <v>0</v>
      </c>
      <c r="S35" s="42">
        <f>R35/F35</f>
        <v>0</v>
      </c>
      <c r="T35" s="39" t="s">
        <v>13</v>
      </c>
      <c r="U35" s="45" t="s">
        <v>28</v>
      </c>
      <c r="V35" s="56"/>
      <c r="W35" s="39" t="s">
        <v>14</v>
      </c>
      <c r="X35" s="45" t="s">
        <v>28</v>
      </c>
      <c r="Y35" s="39" t="s">
        <v>15</v>
      </c>
      <c r="Z35" s="45" t="s">
        <v>28</v>
      </c>
      <c r="AA35" s="58"/>
    </row>
    <row r="36" spans="1:27" ht="17.25" customHeight="1" x14ac:dyDescent="0.25">
      <c r="B36" s="86"/>
      <c r="C36" s="86"/>
      <c r="D36" s="19"/>
      <c r="E36" s="19"/>
      <c r="F36" s="19"/>
      <c r="G36" s="19"/>
      <c r="H36" s="19"/>
      <c r="I36" s="19"/>
      <c r="J36" s="19"/>
      <c r="K36" s="19"/>
      <c r="L36" s="87"/>
      <c r="M36" s="19"/>
      <c r="N36" s="19"/>
      <c r="O36" s="19"/>
      <c r="P36" s="19"/>
      <c r="Q36" s="19"/>
      <c r="R36" s="19"/>
      <c r="S36" s="19"/>
      <c r="T36" s="21"/>
      <c r="U36" s="21"/>
      <c r="V36" s="139" t="s">
        <v>131</v>
      </c>
      <c r="W36" s="139"/>
      <c r="X36" s="139"/>
      <c r="Y36" s="88" t="s">
        <v>89</v>
      </c>
      <c r="Z36" s="89">
        <v>9</v>
      </c>
      <c r="AA36" s="19"/>
    </row>
    <row r="37" spans="1:27" ht="15" customHeight="1" x14ac:dyDescent="0.25">
      <c r="D37" s="19"/>
      <c r="E37" s="19"/>
      <c r="F37" s="19"/>
      <c r="G37" s="19"/>
      <c r="H37" s="19"/>
      <c r="I37" s="19"/>
      <c r="J37" s="19"/>
      <c r="K37" s="19"/>
      <c r="L37" s="87"/>
      <c r="M37" s="19"/>
      <c r="N37" s="19"/>
      <c r="O37" s="19"/>
      <c r="P37" s="19"/>
      <c r="Q37" s="19"/>
      <c r="R37" s="19"/>
      <c r="S37" s="19"/>
      <c r="T37" s="21"/>
      <c r="U37" s="21"/>
      <c r="V37" s="139"/>
      <c r="W37" s="139"/>
      <c r="X37" s="139"/>
      <c r="Y37" s="88" t="s">
        <v>95</v>
      </c>
      <c r="Z37" s="90">
        <f>G14+G27+G21+G18+G23+G15+G16+G17+G22</f>
        <v>147879203</v>
      </c>
      <c r="AA37" s="19"/>
    </row>
    <row r="38" spans="1:27" ht="19.5" customHeight="1" x14ac:dyDescent="0.25">
      <c r="B38" s="86" t="s">
        <v>91</v>
      </c>
      <c r="C38" s="19"/>
      <c r="D38" s="19"/>
      <c r="E38" s="19"/>
      <c r="F38" s="19"/>
      <c r="G38" s="19"/>
      <c r="H38" s="19"/>
      <c r="I38" s="19"/>
      <c r="J38" s="19"/>
      <c r="K38" s="19"/>
      <c r="L38" s="19"/>
      <c r="M38" s="19"/>
      <c r="N38" s="19"/>
      <c r="O38" s="19"/>
      <c r="P38" s="19"/>
      <c r="Q38" s="19"/>
      <c r="R38" s="19"/>
      <c r="S38" s="19"/>
      <c r="T38" s="21"/>
      <c r="U38" s="21"/>
      <c r="V38" s="21"/>
      <c r="W38" s="21"/>
      <c r="X38" s="21"/>
      <c r="Y38" s="21"/>
      <c r="Z38" s="21"/>
      <c r="AA38" s="19"/>
    </row>
    <row r="39" spans="1:27" ht="15.75" customHeight="1" x14ac:dyDescent="0.25">
      <c r="B39" s="138" t="s">
        <v>122</v>
      </c>
      <c r="C39" s="140"/>
    </row>
    <row r="40" spans="1:27" x14ac:dyDescent="0.25">
      <c r="B40" s="91" t="s">
        <v>121</v>
      </c>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1:27" ht="25.5" customHeight="1" x14ac:dyDescent="0.25">
      <c r="B41" s="138" t="s">
        <v>129</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9"/>
    </row>
    <row r="42" spans="1:27" ht="18.75" customHeight="1" x14ac:dyDescent="0.25">
      <c r="B42" s="94"/>
      <c r="C42" s="93"/>
      <c r="D42" s="93"/>
      <c r="E42" s="93"/>
      <c r="F42" s="93"/>
      <c r="G42" s="93"/>
      <c r="H42" s="19"/>
      <c r="I42" s="19"/>
      <c r="J42" s="19"/>
      <c r="K42" s="19"/>
      <c r="L42" s="19"/>
      <c r="M42" s="19"/>
      <c r="N42" s="19"/>
      <c r="O42" s="19"/>
      <c r="P42" s="19"/>
      <c r="Q42" s="19"/>
      <c r="R42" s="19"/>
      <c r="S42" s="20"/>
      <c r="T42" s="19"/>
      <c r="U42" s="94" t="s">
        <v>44</v>
      </c>
      <c r="V42" s="19"/>
      <c r="W42" s="19"/>
      <c r="X42" s="19"/>
      <c r="Y42" s="19"/>
      <c r="Z42" s="94" t="s">
        <v>45</v>
      </c>
      <c r="AA42" s="19"/>
    </row>
    <row r="43" spans="1:27" ht="12.75" customHeight="1" x14ac:dyDescent="0.25">
      <c r="B43" s="94" t="s">
        <v>86</v>
      </c>
      <c r="C43" s="19"/>
      <c r="D43" s="19"/>
      <c r="E43" s="19"/>
      <c r="F43" s="19"/>
      <c r="G43" s="95"/>
      <c r="H43" s="95"/>
      <c r="I43" s="19"/>
      <c r="J43" s="19"/>
      <c r="K43" s="19"/>
      <c r="L43" s="19"/>
      <c r="M43" s="19"/>
      <c r="N43" s="19"/>
      <c r="O43" s="19"/>
      <c r="P43" s="19"/>
      <c r="Q43" s="19"/>
      <c r="R43" s="19"/>
      <c r="S43" s="19"/>
      <c r="T43" s="21"/>
      <c r="U43" s="21"/>
      <c r="V43" s="21"/>
      <c r="W43" s="21"/>
      <c r="X43" s="21"/>
      <c r="Y43" s="21"/>
      <c r="Z43" s="21"/>
      <c r="AA43" s="19"/>
    </row>
    <row r="44" spans="1:27" ht="12.75" customHeight="1" x14ac:dyDescent="0.25">
      <c r="B44" s="96" t="s">
        <v>87</v>
      </c>
      <c r="C44" s="19"/>
      <c r="D44" s="19"/>
      <c r="E44" s="19"/>
      <c r="F44" s="19"/>
      <c r="G44" s="19"/>
      <c r="H44" s="19"/>
      <c r="I44" s="19"/>
      <c r="J44" s="19"/>
      <c r="K44" s="19"/>
      <c r="L44" s="19"/>
      <c r="M44" s="19"/>
      <c r="N44" s="19"/>
      <c r="O44" s="19"/>
      <c r="P44" s="19"/>
      <c r="Q44" s="19"/>
      <c r="R44" s="19"/>
      <c r="S44" s="19"/>
      <c r="T44" s="21"/>
      <c r="U44" s="21"/>
      <c r="V44" s="21"/>
      <c r="W44" s="21"/>
      <c r="X44" s="21"/>
      <c r="Y44" s="21"/>
      <c r="Z44" s="21"/>
      <c r="AA44" s="19"/>
    </row>
    <row r="46" spans="1:27" x14ac:dyDescent="0.25">
      <c r="S46" s="1"/>
    </row>
    <row r="47" spans="1:27" collapsed="1" x14ac:dyDescent="0.25">
      <c r="S47" s="1"/>
    </row>
    <row r="48" spans="1:27" x14ac:dyDescent="0.25">
      <c r="S48" s="1"/>
    </row>
    <row r="49" spans="19:19" x14ac:dyDescent="0.25">
      <c r="S49" s="17"/>
    </row>
    <row r="50" spans="19:19" x14ac:dyDescent="0.25">
      <c r="S50" s="17"/>
    </row>
    <row r="51" spans="19:19" x14ac:dyDescent="0.25">
      <c r="S51" s="17"/>
    </row>
    <row r="52" spans="19:19" x14ac:dyDescent="0.25">
      <c r="S52" s="17"/>
    </row>
  </sheetData>
  <dataConsolidate/>
  <mergeCells count="53">
    <mergeCell ref="B10:E10"/>
    <mergeCell ref="B8:C8"/>
    <mergeCell ref="B41:Z41"/>
    <mergeCell ref="V36:X37"/>
    <mergeCell ref="B39:C39"/>
    <mergeCell ref="B29:E29"/>
    <mergeCell ref="B26:E26"/>
    <mergeCell ref="B31:E31"/>
    <mergeCell ref="T26:AA26"/>
    <mergeCell ref="T29:AA29"/>
    <mergeCell ref="B12:AA12"/>
    <mergeCell ref="B11:E11"/>
    <mergeCell ref="T11:AA11"/>
    <mergeCell ref="B24:E24"/>
    <mergeCell ref="B13:E13"/>
    <mergeCell ref="B20:E20"/>
    <mergeCell ref="Z1:AA1"/>
    <mergeCell ref="AA4:AA6"/>
    <mergeCell ref="T8:AA8"/>
    <mergeCell ref="T10:AA10"/>
    <mergeCell ref="T9:AA9"/>
    <mergeCell ref="C2:Z2"/>
    <mergeCell ref="Q4:Q6"/>
    <mergeCell ref="T4:U4"/>
    <mergeCell ref="U5:U6"/>
    <mergeCell ref="R4:R6"/>
    <mergeCell ref="J4:J6"/>
    <mergeCell ref="K4:K6"/>
    <mergeCell ref="G4:G6"/>
    <mergeCell ref="I4:I6"/>
    <mergeCell ref="H4:H6"/>
    <mergeCell ref="T5:T6"/>
    <mergeCell ref="A4:A6"/>
    <mergeCell ref="V4:V6"/>
    <mergeCell ref="E4:E6"/>
    <mergeCell ref="B4:B6"/>
    <mergeCell ref="Y5:Z5"/>
    <mergeCell ref="W5:X5"/>
    <mergeCell ref="W4:Z4"/>
    <mergeCell ref="L4:L6"/>
    <mergeCell ref="M4:M6"/>
    <mergeCell ref="O4:O6"/>
    <mergeCell ref="D4:D6"/>
    <mergeCell ref="C4:C6"/>
    <mergeCell ref="F4:F6"/>
    <mergeCell ref="S4:S6"/>
    <mergeCell ref="P4:P6"/>
    <mergeCell ref="N4:N6"/>
    <mergeCell ref="T13:AA13"/>
    <mergeCell ref="T20:AA20"/>
    <mergeCell ref="T24:AA24"/>
    <mergeCell ref="T23:AA23"/>
    <mergeCell ref="AA15:AA17"/>
  </mergeCells>
  <hyperlinks>
    <hyperlink ref="B44" r:id="rId1"/>
  </hyperlinks>
  <pageMargins left="0.23622047244094491" right="0.23622047244094491" top="0.74803149606299213" bottom="0.74803149606299213" header="0.31496062992125984" footer="0.31496062992125984"/>
  <pageSetup paperSize="9" scale="57" fitToHeight="0" orientation="landscape" r:id="rId2"/>
  <headerFooter>
    <oddFooter>&amp;L&amp;F&amp;C&amp;P no &amp;N</oddFooter>
  </headerFooter>
  <rowBreaks count="1" manualBreakCount="1">
    <brk id="19" min="1"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D60C38-2F4C-4B3E-A0A9-D4A307D943C1}">
  <ds:schemaRef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 statuss līdz 21.09</dc:title>
  <dc:subject>PIelikums</dc:subject>
  <dc:creator>Kristīne Grikova</dc:creator>
  <dc:description>67083838, Kristine.Grikova@fm.gov.lv</dc:description>
  <cp:lastModifiedBy>Kristīne Grikova</cp:lastModifiedBy>
  <cp:lastPrinted>2017-12-20T13:55:19Z</cp:lastPrinted>
  <dcterms:created xsi:type="dcterms:W3CDTF">2013-05-20T05:28:43Z</dcterms:created>
  <dcterms:modified xsi:type="dcterms:W3CDTF">2017-12-22T11:30:42Z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